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LDD\Záloha\Kanalizace V Úvozu\VZ\VZ final\"/>
    </mc:Choice>
  </mc:AlternateContent>
  <bookViews>
    <workbookView xWindow="-120" yWindow="-120" windowWidth="29040" windowHeight="15840"/>
  </bookViews>
  <sheets>
    <sheet name="Rekapitulace stavby" sheetId="1" r:id="rId1"/>
    <sheet name="SO 01 - Splašková kanalizace" sheetId="2" r:id="rId2"/>
    <sheet name="So 02 - Dešťová kanalizace" sheetId="3" r:id="rId3"/>
    <sheet name="Pokyny pro vyplnění" sheetId="4" r:id="rId4"/>
  </sheets>
  <definedNames>
    <definedName name="_xlnm._FilterDatabase" localSheetId="1" hidden="1">'SO 01 - Splašková kanalizace'!$C$93:$K$338</definedName>
    <definedName name="_xlnm._FilterDatabase" localSheetId="2" hidden="1">'So 02 - Dešťová kanalizace'!$C$94:$K$409</definedName>
    <definedName name="_xlnm.Print_Titles" localSheetId="0">'Rekapitulace stavby'!$52:$52</definedName>
    <definedName name="_xlnm.Print_Titles" localSheetId="1">'SO 01 - Splašková kanalizace'!$93:$93</definedName>
    <definedName name="_xlnm.Print_Titles" localSheetId="2">'So 02 - Dešťová kanalizace'!$94:$94</definedName>
    <definedName name="_xlnm.Print_Area" localSheetId="3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stavby'!$C$42:$AQ$57</definedName>
    <definedName name="_xlnm.Print_Area" localSheetId="1">'SO 01 - Splašková kanalizace'!$C$4:$J$39,'SO 01 - Splašková kanalizace'!$C$45:$J$75,'SO 01 - Splašková kanalizace'!$C$81:$K$338</definedName>
    <definedName name="_xlnm.Print_Area" localSheetId="2">'So 02 - Dešťová kanalizace'!$C$4:$J$39,'So 02 - Dešťová kanalizace'!$C$45:$J$76,'So 02 - Dešťová kanalizace'!$C$82:$K$409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56" i="1"/>
  <c r="J35" i="3"/>
  <c r="AX56" i="1" s="1"/>
  <c r="BI409" i="3"/>
  <c r="BH409" i="3"/>
  <c r="BG409" i="3"/>
  <c r="BF409" i="3"/>
  <c r="T409" i="3"/>
  <c r="T408" i="3"/>
  <c r="R409" i="3"/>
  <c r="R408" i="3" s="1"/>
  <c r="P409" i="3"/>
  <c r="P408" i="3"/>
  <c r="BK409" i="3"/>
  <c r="BK408" i="3" s="1"/>
  <c r="J408" i="3" s="1"/>
  <c r="J75" i="3" s="1"/>
  <c r="J409" i="3"/>
  <c r="BE409" i="3"/>
  <c r="BI407" i="3"/>
  <c r="BH407" i="3"/>
  <c r="BG407" i="3"/>
  <c r="BF407" i="3"/>
  <c r="T407" i="3"/>
  <c r="T406" i="3"/>
  <c r="R407" i="3"/>
  <c r="R406" i="3" s="1"/>
  <c r="P407" i="3"/>
  <c r="P406" i="3"/>
  <c r="BK407" i="3"/>
  <c r="BK406" i="3" s="1"/>
  <c r="J406" i="3" s="1"/>
  <c r="J74" i="3" s="1"/>
  <c r="J407" i="3"/>
  <c r="BE407" i="3"/>
  <c r="BI405" i="3"/>
  <c r="BH405" i="3"/>
  <c r="BG405" i="3"/>
  <c r="BF405" i="3"/>
  <c r="T405" i="3"/>
  <c r="T404" i="3"/>
  <c r="R405" i="3"/>
  <c r="R404" i="3" s="1"/>
  <c r="P405" i="3"/>
  <c r="P404" i="3"/>
  <c r="BK405" i="3"/>
  <c r="BK404" i="3" s="1"/>
  <c r="J404" i="3" s="1"/>
  <c r="J73" i="3" s="1"/>
  <c r="J405" i="3"/>
  <c r="BE405" i="3"/>
  <c r="BI403" i="3"/>
  <c r="BH403" i="3"/>
  <c r="BG403" i="3"/>
  <c r="BF403" i="3"/>
  <c r="T403" i="3"/>
  <c r="T402" i="3"/>
  <c r="R403" i="3"/>
  <c r="R402" i="3" s="1"/>
  <c r="P403" i="3"/>
  <c r="P402" i="3"/>
  <c r="BK403" i="3"/>
  <c r="BK402" i="3" s="1"/>
  <c r="J402" i="3" s="1"/>
  <c r="J72" i="3" s="1"/>
  <c r="J403" i="3"/>
  <c r="BE403" i="3"/>
  <c r="BI401" i="3"/>
  <c r="BH401" i="3"/>
  <c r="BG401" i="3"/>
  <c r="BF401" i="3"/>
  <c r="T401" i="3"/>
  <c r="R401" i="3"/>
  <c r="P401" i="3"/>
  <c r="P399" i="3" s="1"/>
  <c r="P398" i="3" s="1"/>
  <c r="BK401" i="3"/>
  <c r="J401" i="3"/>
  <c r="BE401" i="3"/>
  <c r="BI400" i="3"/>
  <c r="BH400" i="3"/>
  <c r="BG400" i="3"/>
  <c r="BF400" i="3"/>
  <c r="T400" i="3"/>
  <c r="T399" i="3"/>
  <c r="T398" i="3" s="1"/>
  <c r="R400" i="3"/>
  <c r="R399" i="3"/>
  <c r="R398" i="3" s="1"/>
  <c r="P400" i="3"/>
  <c r="BK400" i="3"/>
  <c r="BK399" i="3" s="1"/>
  <c r="J399" i="3" s="1"/>
  <c r="J71" i="3" s="1"/>
  <c r="J400" i="3"/>
  <c r="BE400" i="3"/>
  <c r="BI397" i="3"/>
  <c r="BH397" i="3"/>
  <c r="BG397" i="3"/>
  <c r="BF397" i="3"/>
  <c r="T397" i="3"/>
  <c r="T396" i="3"/>
  <c r="R397" i="3"/>
  <c r="R396" i="3"/>
  <c r="P397" i="3"/>
  <c r="P396" i="3"/>
  <c r="BK397" i="3"/>
  <c r="BK396" i="3"/>
  <c r="J396" i="3" s="1"/>
  <c r="J69" i="3" s="1"/>
  <c r="J397" i="3"/>
  <c r="BE397" i="3"/>
  <c r="BI395" i="3"/>
  <c r="BH395" i="3"/>
  <c r="BG395" i="3"/>
  <c r="BF395" i="3"/>
  <c r="T395" i="3"/>
  <c r="R395" i="3"/>
  <c r="P395" i="3"/>
  <c r="BK395" i="3"/>
  <c r="J395" i="3"/>
  <c r="BE395" i="3"/>
  <c r="BI394" i="3"/>
  <c r="BH394" i="3"/>
  <c r="BG394" i="3"/>
  <c r="BF394" i="3"/>
  <c r="T394" i="3"/>
  <c r="R394" i="3"/>
  <c r="R389" i="3" s="1"/>
  <c r="P394" i="3"/>
  <c r="BK394" i="3"/>
  <c r="J394" i="3"/>
  <c r="BE394" i="3" s="1"/>
  <c r="BI392" i="3"/>
  <c r="BH392" i="3"/>
  <c r="BG392" i="3"/>
  <c r="BF392" i="3"/>
  <c r="T392" i="3"/>
  <c r="R392" i="3"/>
  <c r="P392" i="3"/>
  <c r="BK392" i="3"/>
  <c r="BK389" i="3" s="1"/>
  <c r="J392" i="3"/>
  <c r="BE392" i="3"/>
  <c r="BI390" i="3"/>
  <c r="BH390" i="3"/>
  <c r="BG390" i="3"/>
  <c r="BF390" i="3"/>
  <c r="T390" i="3"/>
  <c r="T389" i="3" s="1"/>
  <c r="R390" i="3"/>
  <c r="P390" i="3"/>
  <c r="P389" i="3"/>
  <c r="BK390" i="3"/>
  <c r="J389" i="3"/>
  <c r="J68" i="3" s="1"/>
  <c r="J390" i="3"/>
  <c r="BE390" i="3" s="1"/>
  <c r="BI387" i="3"/>
  <c r="BH387" i="3"/>
  <c r="BG387" i="3"/>
  <c r="BF387" i="3"/>
  <c r="T387" i="3"/>
  <c r="R387" i="3"/>
  <c r="P387" i="3"/>
  <c r="BK387" i="3"/>
  <c r="J387" i="3"/>
  <c r="BE387" i="3" s="1"/>
  <c r="BI385" i="3"/>
  <c r="BH385" i="3"/>
  <c r="BG385" i="3"/>
  <c r="BF385" i="3"/>
  <c r="T385" i="3"/>
  <c r="R385" i="3"/>
  <c r="P385" i="3"/>
  <c r="BK385" i="3"/>
  <c r="J385" i="3"/>
  <c r="BE385" i="3"/>
  <c r="BI383" i="3"/>
  <c r="BH383" i="3"/>
  <c r="BG383" i="3"/>
  <c r="BF383" i="3"/>
  <c r="T383" i="3"/>
  <c r="R383" i="3"/>
  <c r="P383" i="3"/>
  <c r="BK383" i="3"/>
  <c r="J383" i="3"/>
  <c r="BE383" i="3" s="1"/>
  <c r="BI382" i="3"/>
  <c r="BH382" i="3"/>
  <c r="BG382" i="3"/>
  <c r="BF382" i="3"/>
  <c r="T382" i="3"/>
  <c r="R382" i="3"/>
  <c r="P382" i="3"/>
  <c r="BK382" i="3"/>
  <c r="J382" i="3"/>
  <c r="BE382" i="3"/>
  <c r="BI381" i="3"/>
  <c r="BH381" i="3"/>
  <c r="BG381" i="3"/>
  <c r="BF381" i="3"/>
  <c r="T381" i="3"/>
  <c r="R381" i="3"/>
  <c r="P381" i="3"/>
  <c r="BK381" i="3"/>
  <c r="J381" i="3"/>
  <c r="BE381" i="3" s="1"/>
  <c r="BI380" i="3"/>
  <c r="BH380" i="3"/>
  <c r="BG380" i="3"/>
  <c r="BF380" i="3"/>
  <c r="T380" i="3"/>
  <c r="R380" i="3"/>
  <c r="P380" i="3"/>
  <c r="BK380" i="3"/>
  <c r="J380" i="3"/>
  <c r="BE380" i="3"/>
  <c r="BI379" i="3"/>
  <c r="BH379" i="3"/>
  <c r="BG379" i="3"/>
  <c r="BF379" i="3"/>
  <c r="T379" i="3"/>
  <c r="R379" i="3"/>
  <c r="P379" i="3"/>
  <c r="BK379" i="3"/>
  <c r="J379" i="3"/>
  <c r="BE379" i="3" s="1"/>
  <c r="BI378" i="3"/>
  <c r="BH378" i="3"/>
  <c r="BG378" i="3"/>
  <c r="BF378" i="3"/>
  <c r="T378" i="3"/>
  <c r="R378" i="3"/>
  <c r="P378" i="3"/>
  <c r="BK378" i="3"/>
  <c r="J378" i="3"/>
  <c r="BE378" i="3"/>
  <c r="BI376" i="3"/>
  <c r="BH376" i="3"/>
  <c r="BG376" i="3"/>
  <c r="BF376" i="3"/>
  <c r="T376" i="3"/>
  <c r="R376" i="3"/>
  <c r="P376" i="3"/>
  <c r="BK376" i="3"/>
  <c r="J376" i="3"/>
  <c r="BE376" i="3" s="1"/>
  <c r="BI374" i="3"/>
  <c r="BH374" i="3"/>
  <c r="BG374" i="3"/>
  <c r="BF374" i="3"/>
  <c r="T374" i="3"/>
  <c r="R374" i="3"/>
  <c r="P374" i="3"/>
  <c r="BK374" i="3"/>
  <c r="J374" i="3"/>
  <c r="BE374" i="3"/>
  <c r="BI373" i="3"/>
  <c r="BH373" i="3"/>
  <c r="BG373" i="3"/>
  <c r="BF373" i="3"/>
  <c r="T373" i="3"/>
  <c r="R373" i="3"/>
  <c r="R369" i="3" s="1"/>
  <c r="P373" i="3"/>
  <c r="BK373" i="3"/>
  <c r="J373" i="3"/>
  <c r="BE373" i="3" s="1"/>
  <c r="BI371" i="3"/>
  <c r="BH371" i="3"/>
  <c r="BG371" i="3"/>
  <c r="BF371" i="3"/>
  <c r="T371" i="3"/>
  <c r="R371" i="3"/>
  <c r="P371" i="3"/>
  <c r="BK371" i="3"/>
  <c r="BK369" i="3" s="1"/>
  <c r="J371" i="3"/>
  <c r="BE371" i="3"/>
  <c r="BI370" i="3"/>
  <c r="BH370" i="3"/>
  <c r="BG370" i="3"/>
  <c r="BF370" i="3"/>
  <c r="T370" i="3"/>
  <c r="T369" i="3" s="1"/>
  <c r="R370" i="3"/>
  <c r="P370" i="3"/>
  <c r="P369" i="3"/>
  <c r="BK370" i="3"/>
  <c r="J369" i="3"/>
  <c r="J67" i="3" s="1"/>
  <c r="J370" i="3"/>
  <c r="BE370" i="3" s="1"/>
  <c r="BI368" i="3"/>
  <c r="BH368" i="3"/>
  <c r="BG368" i="3"/>
  <c r="BF368" i="3"/>
  <c r="T368" i="3"/>
  <c r="R368" i="3"/>
  <c r="P368" i="3"/>
  <c r="BK368" i="3"/>
  <c r="J368" i="3"/>
  <c r="BE368" i="3" s="1"/>
  <c r="BI367" i="3"/>
  <c r="BH367" i="3"/>
  <c r="BG367" i="3"/>
  <c r="BF367" i="3"/>
  <c r="T367" i="3"/>
  <c r="R367" i="3"/>
  <c r="P367" i="3"/>
  <c r="BK367" i="3"/>
  <c r="J367" i="3"/>
  <c r="BE367" i="3"/>
  <c r="BI365" i="3"/>
  <c r="BH365" i="3"/>
  <c r="BG365" i="3"/>
  <c r="BF365" i="3"/>
  <c r="T365" i="3"/>
  <c r="R365" i="3"/>
  <c r="P365" i="3"/>
  <c r="BK365" i="3"/>
  <c r="J365" i="3"/>
  <c r="BE365" i="3" s="1"/>
  <c r="BI363" i="3"/>
  <c r="BH363" i="3"/>
  <c r="BG363" i="3"/>
  <c r="BF363" i="3"/>
  <c r="T363" i="3"/>
  <c r="R363" i="3"/>
  <c r="P363" i="3"/>
  <c r="BK363" i="3"/>
  <c r="J363" i="3"/>
  <c r="BE363" i="3" s="1"/>
  <c r="BI359" i="3"/>
  <c r="BH359" i="3"/>
  <c r="BG359" i="3"/>
  <c r="BF359" i="3"/>
  <c r="T359" i="3"/>
  <c r="R359" i="3"/>
  <c r="P359" i="3"/>
  <c r="BK359" i="3"/>
  <c r="J359" i="3"/>
  <c r="BE359" i="3" s="1"/>
  <c r="BI357" i="3"/>
  <c r="BH357" i="3"/>
  <c r="BG357" i="3"/>
  <c r="BF357" i="3"/>
  <c r="T357" i="3"/>
  <c r="R357" i="3"/>
  <c r="P357" i="3"/>
  <c r="BK357" i="3"/>
  <c r="J357" i="3"/>
  <c r="BE357" i="3"/>
  <c r="BI353" i="3"/>
  <c r="BH353" i="3"/>
  <c r="BG353" i="3"/>
  <c r="BF353" i="3"/>
  <c r="T353" i="3"/>
  <c r="R353" i="3"/>
  <c r="P353" i="3"/>
  <c r="BK353" i="3"/>
  <c r="J353" i="3"/>
  <c r="BE353" i="3" s="1"/>
  <c r="BI349" i="3"/>
  <c r="BH349" i="3"/>
  <c r="BG349" i="3"/>
  <c r="BF349" i="3"/>
  <c r="T349" i="3"/>
  <c r="R349" i="3"/>
  <c r="P349" i="3"/>
  <c r="BK349" i="3"/>
  <c r="J349" i="3"/>
  <c r="BE349" i="3" s="1"/>
  <c r="BI347" i="3"/>
  <c r="BH347" i="3"/>
  <c r="BG347" i="3"/>
  <c r="BF347" i="3"/>
  <c r="T347" i="3"/>
  <c r="R347" i="3"/>
  <c r="P347" i="3"/>
  <c r="BK347" i="3"/>
  <c r="J347" i="3"/>
  <c r="BE347" i="3" s="1"/>
  <c r="BI343" i="3"/>
  <c r="BH343" i="3"/>
  <c r="BG343" i="3"/>
  <c r="BF343" i="3"/>
  <c r="T343" i="3"/>
  <c r="R343" i="3"/>
  <c r="P343" i="3"/>
  <c r="BK343" i="3"/>
  <c r="J343" i="3"/>
  <c r="BE343" i="3"/>
  <c r="BI339" i="3"/>
  <c r="BH339" i="3"/>
  <c r="BG339" i="3"/>
  <c r="BF339" i="3"/>
  <c r="T339" i="3"/>
  <c r="R339" i="3"/>
  <c r="P339" i="3"/>
  <c r="BK339" i="3"/>
  <c r="J339" i="3"/>
  <c r="BE339" i="3"/>
  <c r="BI338" i="3"/>
  <c r="BH338" i="3"/>
  <c r="BG338" i="3"/>
  <c r="BF338" i="3"/>
  <c r="T338" i="3"/>
  <c r="R338" i="3"/>
  <c r="P338" i="3"/>
  <c r="BK338" i="3"/>
  <c r="J338" i="3"/>
  <c r="BE338" i="3"/>
  <c r="BI336" i="3"/>
  <c r="BH336" i="3"/>
  <c r="BG336" i="3"/>
  <c r="BF336" i="3"/>
  <c r="T336" i="3"/>
  <c r="R336" i="3"/>
  <c r="P336" i="3"/>
  <c r="BK336" i="3"/>
  <c r="J336" i="3"/>
  <c r="BE336" i="3"/>
  <c r="BI332" i="3"/>
  <c r="BH332" i="3"/>
  <c r="BG332" i="3"/>
  <c r="BF332" i="3"/>
  <c r="T332" i="3"/>
  <c r="R332" i="3"/>
  <c r="P332" i="3"/>
  <c r="BK332" i="3"/>
  <c r="J332" i="3"/>
  <c r="BE332" i="3"/>
  <c r="BI328" i="3"/>
  <c r="BH328" i="3"/>
  <c r="BG328" i="3"/>
  <c r="BF328" i="3"/>
  <c r="T328" i="3"/>
  <c r="R328" i="3"/>
  <c r="P328" i="3"/>
  <c r="BK328" i="3"/>
  <c r="J328" i="3"/>
  <c r="BE328" i="3"/>
  <c r="BI327" i="3"/>
  <c r="BH327" i="3"/>
  <c r="BG327" i="3"/>
  <c r="BF327" i="3"/>
  <c r="T327" i="3"/>
  <c r="R327" i="3"/>
  <c r="P327" i="3"/>
  <c r="BK327" i="3"/>
  <c r="J327" i="3"/>
  <c r="BE327" i="3"/>
  <c r="BI326" i="3"/>
  <c r="BH326" i="3"/>
  <c r="BG326" i="3"/>
  <c r="BF326" i="3"/>
  <c r="T326" i="3"/>
  <c r="R326" i="3"/>
  <c r="P326" i="3"/>
  <c r="BK326" i="3"/>
  <c r="J326" i="3"/>
  <c r="BE326" i="3"/>
  <c r="BI325" i="3"/>
  <c r="BH325" i="3"/>
  <c r="BG325" i="3"/>
  <c r="BF325" i="3"/>
  <c r="T325" i="3"/>
  <c r="R325" i="3"/>
  <c r="P325" i="3"/>
  <c r="BK325" i="3"/>
  <c r="J325" i="3"/>
  <c r="BE325" i="3"/>
  <c r="BI323" i="3"/>
  <c r="BH323" i="3"/>
  <c r="BG323" i="3"/>
  <c r="BF323" i="3"/>
  <c r="T323" i="3"/>
  <c r="R323" i="3"/>
  <c r="P323" i="3"/>
  <c r="BK323" i="3"/>
  <c r="J323" i="3"/>
  <c r="BE323" i="3"/>
  <c r="BI322" i="3"/>
  <c r="BH322" i="3"/>
  <c r="BG322" i="3"/>
  <c r="BF322" i="3"/>
  <c r="T322" i="3"/>
  <c r="R322" i="3"/>
  <c r="P322" i="3"/>
  <c r="BK322" i="3"/>
  <c r="J322" i="3"/>
  <c r="BE322" i="3"/>
  <c r="BI320" i="3"/>
  <c r="BH320" i="3"/>
  <c r="BG320" i="3"/>
  <c r="BF320" i="3"/>
  <c r="T320" i="3"/>
  <c r="R320" i="3"/>
  <c r="P320" i="3"/>
  <c r="BK320" i="3"/>
  <c r="J320" i="3"/>
  <c r="BE320" i="3"/>
  <c r="BI319" i="3"/>
  <c r="BH319" i="3"/>
  <c r="BG319" i="3"/>
  <c r="BF319" i="3"/>
  <c r="T319" i="3"/>
  <c r="R319" i="3"/>
  <c r="P319" i="3"/>
  <c r="BK319" i="3"/>
  <c r="J319" i="3"/>
  <c r="BE319" i="3"/>
  <c r="BI317" i="3"/>
  <c r="BH317" i="3"/>
  <c r="BG317" i="3"/>
  <c r="BF317" i="3"/>
  <c r="T317" i="3"/>
  <c r="R317" i="3"/>
  <c r="P317" i="3"/>
  <c r="BK317" i="3"/>
  <c r="J317" i="3"/>
  <c r="BE317" i="3"/>
  <c r="BI316" i="3"/>
  <c r="BH316" i="3"/>
  <c r="BG316" i="3"/>
  <c r="BF316" i="3"/>
  <c r="T316" i="3"/>
  <c r="R316" i="3"/>
  <c r="P316" i="3"/>
  <c r="BK316" i="3"/>
  <c r="J316" i="3"/>
  <c r="BE316" i="3"/>
  <c r="BI312" i="3"/>
  <c r="BH312" i="3"/>
  <c r="BG312" i="3"/>
  <c r="BF312" i="3"/>
  <c r="T312" i="3"/>
  <c r="R312" i="3"/>
  <c r="P312" i="3"/>
  <c r="BK312" i="3"/>
  <c r="J312" i="3"/>
  <c r="BE312" i="3"/>
  <c r="BI311" i="3"/>
  <c r="BH311" i="3"/>
  <c r="BG311" i="3"/>
  <c r="BF311" i="3"/>
  <c r="T311" i="3"/>
  <c r="R311" i="3"/>
  <c r="P311" i="3"/>
  <c r="BK311" i="3"/>
  <c r="J311" i="3"/>
  <c r="BE311" i="3"/>
  <c r="BI310" i="3"/>
  <c r="BH310" i="3"/>
  <c r="BG310" i="3"/>
  <c r="BF310" i="3"/>
  <c r="T310" i="3"/>
  <c r="R310" i="3"/>
  <c r="P310" i="3"/>
  <c r="BK310" i="3"/>
  <c r="J310" i="3"/>
  <c r="BE310" i="3"/>
  <c r="BI309" i="3"/>
  <c r="BH309" i="3"/>
  <c r="BG309" i="3"/>
  <c r="BF309" i="3"/>
  <c r="T309" i="3"/>
  <c r="R309" i="3"/>
  <c r="P309" i="3"/>
  <c r="BK309" i="3"/>
  <c r="J309" i="3"/>
  <c r="BE309" i="3"/>
  <c r="BI308" i="3"/>
  <c r="BH308" i="3"/>
  <c r="BG308" i="3"/>
  <c r="BF308" i="3"/>
  <c r="T308" i="3"/>
  <c r="R308" i="3"/>
  <c r="P308" i="3"/>
  <c r="BK308" i="3"/>
  <c r="J308" i="3"/>
  <c r="BE308" i="3"/>
  <c r="BI305" i="3"/>
  <c r="BH305" i="3"/>
  <c r="BG305" i="3"/>
  <c r="BF305" i="3"/>
  <c r="T305" i="3"/>
  <c r="R305" i="3"/>
  <c r="P305" i="3"/>
  <c r="BK305" i="3"/>
  <c r="J305" i="3"/>
  <c r="BE305" i="3"/>
  <c r="BI302" i="3"/>
  <c r="BH302" i="3"/>
  <c r="BG302" i="3"/>
  <c r="BF302" i="3"/>
  <c r="T302" i="3"/>
  <c r="R302" i="3"/>
  <c r="P302" i="3"/>
  <c r="BK302" i="3"/>
  <c r="J302" i="3"/>
  <c r="BE302" i="3"/>
  <c r="BI300" i="3"/>
  <c r="BH300" i="3"/>
  <c r="BG300" i="3"/>
  <c r="BF300" i="3"/>
  <c r="T300" i="3"/>
  <c r="R300" i="3"/>
  <c r="P300" i="3"/>
  <c r="BK300" i="3"/>
  <c r="J300" i="3"/>
  <c r="BE300" i="3"/>
  <c r="BI299" i="3"/>
  <c r="BH299" i="3"/>
  <c r="BG299" i="3"/>
  <c r="BF299" i="3"/>
  <c r="T299" i="3"/>
  <c r="R299" i="3"/>
  <c r="R292" i="3" s="1"/>
  <c r="P299" i="3"/>
  <c r="BK299" i="3"/>
  <c r="J299" i="3"/>
  <c r="BE299" i="3"/>
  <c r="BI295" i="3"/>
  <c r="BH295" i="3"/>
  <c r="BG295" i="3"/>
  <c r="BF295" i="3"/>
  <c r="T295" i="3"/>
  <c r="R295" i="3"/>
  <c r="P295" i="3"/>
  <c r="BK295" i="3"/>
  <c r="J295" i="3"/>
  <c r="BE295" i="3"/>
  <c r="BI293" i="3"/>
  <c r="BH293" i="3"/>
  <c r="BG293" i="3"/>
  <c r="BF293" i="3"/>
  <c r="T293" i="3"/>
  <c r="T292" i="3"/>
  <c r="R293" i="3"/>
  <c r="P293" i="3"/>
  <c r="P292" i="3"/>
  <c r="BK293" i="3"/>
  <c r="J293" i="3"/>
  <c r="BE293" i="3" s="1"/>
  <c r="BI290" i="3"/>
  <c r="BH290" i="3"/>
  <c r="BG290" i="3"/>
  <c r="BF290" i="3"/>
  <c r="T290" i="3"/>
  <c r="R290" i="3"/>
  <c r="P290" i="3"/>
  <c r="BK290" i="3"/>
  <c r="J290" i="3"/>
  <c r="BE290" i="3"/>
  <c r="BI289" i="3"/>
  <c r="BH289" i="3"/>
  <c r="BG289" i="3"/>
  <c r="BF289" i="3"/>
  <c r="T289" i="3"/>
  <c r="R289" i="3"/>
  <c r="P289" i="3"/>
  <c r="BK289" i="3"/>
  <c r="J289" i="3"/>
  <c r="BE289" i="3"/>
  <c r="BI284" i="3"/>
  <c r="BH284" i="3"/>
  <c r="BG284" i="3"/>
  <c r="BF284" i="3"/>
  <c r="T284" i="3"/>
  <c r="R284" i="3"/>
  <c r="P284" i="3"/>
  <c r="BK284" i="3"/>
  <c r="J284" i="3"/>
  <c r="BE284" i="3"/>
  <c r="BI282" i="3"/>
  <c r="BH282" i="3"/>
  <c r="BG282" i="3"/>
  <c r="BF282" i="3"/>
  <c r="T282" i="3"/>
  <c r="R282" i="3"/>
  <c r="P282" i="3"/>
  <c r="BK282" i="3"/>
  <c r="J282" i="3"/>
  <c r="BE282" i="3"/>
  <c r="BI280" i="3"/>
  <c r="BH280" i="3"/>
  <c r="BG280" i="3"/>
  <c r="BF280" i="3"/>
  <c r="T280" i="3"/>
  <c r="R280" i="3"/>
  <c r="P280" i="3"/>
  <c r="BK280" i="3"/>
  <c r="J280" i="3"/>
  <c r="BE280" i="3"/>
  <c r="BI275" i="3"/>
  <c r="BH275" i="3"/>
  <c r="BG275" i="3"/>
  <c r="BF275" i="3"/>
  <c r="T275" i="3"/>
  <c r="R275" i="3"/>
  <c r="P275" i="3"/>
  <c r="P266" i="3" s="1"/>
  <c r="BK275" i="3"/>
  <c r="J275" i="3"/>
  <c r="BE275" i="3"/>
  <c r="BI269" i="3"/>
  <c r="BH269" i="3"/>
  <c r="BG269" i="3"/>
  <c r="BF269" i="3"/>
  <c r="T269" i="3"/>
  <c r="T266" i="3" s="1"/>
  <c r="R269" i="3"/>
  <c r="R266" i="3" s="1"/>
  <c r="P269" i="3"/>
  <c r="BK269" i="3"/>
  <c r="J269" i="3"/>
  <c r="BE269" i="3"/>
  <c r="BI267" i="3"/>
  <c r="BH267" i="3"/>
  <c r="BG267" i="3"/>
  <c r="BF267" i="3"/>
  <c r="T267" i="3"/>
  <c r="R267" i="3"/>
  <c r="P267" i="3"/>
  <c r="BK267" i="3"/>
  <c r="BK266" i="3" s="1"/>
  <c r="J266" i="3" s="1"/>
  <c r="J65" i="3" s="1"/>
  <c r="J267" i="3"/>
  <c r="BE267" i="3"/>
  <c r="BI262" i="3"/>
  <c r="BH262" i="3"/>
  <c r="BG262" i="3"/>
  <c r="BF262" i="3"/>
  <c r="T262" i="3"/>
  <c r="R262" i="3"/>
  <c r="P262" i="3"/>
  <c r="BK262" i="3"/>
  <c r="J262" i="3"/>
  <c r="BE262" i="3"/>
  <c r="BI260" i="3"/>
  <c r="BH260" i="3"/>
  <c r="BG260" i="3"/>
  <c r="BF260" i="3"/>
  <c r="T260" i="3"/>
  <c r="R260" i="3"/>
  <c r="P260" i="3"/>
  <c r="BK260" i="3"/>
  <c r="J260" i="3"/>
  <c r="BE260" i="3"/>
  <c r="BI258" i="3"/>
  <c r="BH258" i="3"/>
  <c r="BG258" i="3"/>
  <c r="BF258" i="3"/>
  <c r="T258" i="3"/>
  <c r="R258" i="3"/>
  <c r="P258" i="3"/>
  <c r="BK258" i="3"/>
  <c r="J258" i="3"/>
  <c r="BE258" i="3"/>
  <c r="BI254" i="3"/>
  <c r="BH254" i="3"/>
  <c r="BG254" i="3"/>
  <c r="BF254" i="3"/>
  <c r="T254" i="3"/>
  <c r="R254" i="3"/>
  <c r="P254" i="3"/>
  <c r="BK254" i="3"/>
  <c r="J254" i="3"/>
  <c r="BE254" i="3"/>
  <c r="BI250" i="3"/>
  <c r="BH250" i="3"/>
  <c r="BG250" i="3"/>
  <c r="BF250" i="3"/>
  <c r="T250" i="3"/>
  <c r="R250" i="3"/>
  <c r="P250" i="3"/>
  <c r="P237" i="3" s="1"/>
  <c r="BK250" i="3"/>
  <c r="BK237" i="3" s="1"/>
  <c r="J237" i="3" s="1"/>
  <c r="J64" i="3" s="1"/>
  <c r="J250" i="3"/>
  <c r="BE250" i="3"/>
  <c r="BI240" i="3"/>
  <c r="BH240" i="3"/>
  <c r="BG240" i="3"/>
  <c r="BF240" i="3"/>
  <c r="T240" i="3"/>
  <c r="T237" i="3" s="1"/>
  <c r="R240" i="3"/>
  <c r="P240" i="3"/>
  <c r="BK240" i="3"/>
  <c r="J240" i="3"/>
  <c r="BE240" i="3"/>
  <c r="BI238" i="3"/>
  <c r="BH238" i="3"/>
  <c r="BG238" i="3"/>
  <c r="BF238" i="3"/>
  <c r="T238" i="3"/>
  <c r="R238" i="3"/>
  <c r="R237" i="3" s="1"/>
  <c r="P238" i="3"/>
  <c r="BK238" i="3"/>
  <c r="J238" i="3"/>
  <c r="BE238" i="3"/>
  <c r="BI236" i="3"/>
  <c r="BH236" i="3"/>
  <c r="BG236" i="3"/>
  <c r="BF236" i="3"/>
  <c r="T236" i="3"/>
  <c r="R236" i="3"/>
  <c r="P236" i="3"/>
  <c r="BK236" i="3"/>
  <c r="J236" i="3"/>
  <c r="BE236" i="3"/>
  <c r="BI235" i="3"/>
  <c r="BH235" i="3"/>
  <c r="BG235" i="3"/>
  <c r="BF235" i="3"/>
  <c r="T235" i="3"/>
  <c r="R235" i="3"/>
  <c r="P235" i="3"/>
  <c r="BK235" i="3"/>
  <c r="J235" i="3"/>
  <c r="BE235" i="3" s="1"/>
  <c r="BI234" i="3"/>
  <c r="BH234" i="3"/>
  <c r="BG234" i="3"/>
  <c r="BF234" i="3"/>
  <c r="T234" i="3"/>
  <c r="R234" i="3"/>
  <c r="P234" i="3"/>
  <c r="BK234" i="3"/>
  <c r="J234" i="3"/>
  <c r="BE234" i="3"/>
  <c r="BI233" i="3"/>
  <c r="BH233" i="3"/>
  <c r="BG233" i="3"/>
  <c r="BF233" i="3"/>
  <c r="T233" i="3"/>
  <c r="R233" i="3"/>
  <c r="P233" i="3"/>
  <c r="BK233" i="3"/>
  <c r="J233" i="3"/>
  <c r="BE233" i="3" s="1"/>
  <c r="BI231" i="3"/>
  <c r="BH231" i="3"/>
  <c r="BG231" i="3"/>
  <c r="BF231" i="3"/>
  <c r="T231" i="3"/>
  <c r="R231" i="3"/>
  <c r="P231" i="3"/>
  <c r="BK231" i="3"/>
  <c r="J231" i="3"/>
  <c r="BE231" i="3"/>
  <c r="BI230" i="3"/>
  <c r="BH230" i="3"/>
  <c r="BG230" i="3"/>
  <c r="BF230" i="3"/>
  <c r="T230" i="3"/>
  <c r="R230" i="3"/>
  <c r="P230" i="3"/>
  <c r="BK230" i="3"/>
  <c r="J230" i="3"/>
  <c r="BE230" i="3" s="1"/>
  <c r="BI229" i="3"/>
  <c r="BH229" i="3"/>
  <c r="BG229" i="3"/>
  <c r="BF229" i="3"/>
  <c r="T229" i="3"/>
  <c r="R229" i="3"/>
  <c r="P229" i="3"/>
  <c r="BK229" i="3"/>
  <c r="J229" i="3"/>
  <c r="BE229" i="3"/>
  <c r="BI228" i="3"/>
  <c r="BH228" i="3"/>
  <c r="BG228" i="3"/>
  <c r="BF228" i="3"/>
  <c r="T228" i="3"/>
  <c r="R228" i="3"/>
  <c r="P228" i="3"/>
  <c r="BK228" i="3"/>
  <c r="J228" i="3"/>
  <c r="BE228" i="3" s="1"/>
  <c r="BI227" i="3"/>
  <c r="BH227" i="3"/>
  <c r="BG227" i="3"/>
  <c r="BF227" i="3"/>
  <c r="T227" i="3"/>
  <c r="R227" i="3"/>
  <c r="P227" i="3"/>
  <c r="P222" i="3" s="1"/>
  <c r="BK227" i="3"/>
  <c r="J227" i="3"/>
  <c r="BE227" i="3"/>
  <c r="BI225" i="3"/>
  <c r="BH225" i="3"/>
  <c r="BG225" i="3"/>
  <c r="BF225" i="3"/>
  <c r="T225" i="3"/>
  <c r="T222" i="3" s="1"/>
  <c r="R225" i="3"/>
  <c r="P225" i="3"/>
  <c r="BK225" i="3"/>
  <c r="J225" i="3"/>
  <c r="BE225" i="3" s="1"/>
  <c r="BI223" i="3"/>
  <c r="BH223" i="3"/>
  <c r="BG223" i="3"/>
  <c r="BF223" i="3"/>
  <c r="T223" i="3"/>
  <c r="R223" i="3"/>
  <c r="R222" i="3"/>
  <c r="R96" i="3" s="1"/>
  <c r="R95" i="3" s="1"/>
  <c r="P223" i="3"/>
  <c r="BK223" i="3"/>
  <c r="BK222" i="3" s="1"/>
  <c r="J222" i="3" s="1"/>
  <c r="J63" i="3" s="1"/>
  <c r="J223" i="3"/>
  <c r="BE223" i="3"/>
  <c r="BI220" i="3"/>
  <c r="BH220" i="3"/>
  <c r="BG220" i="3"/>
  <c r="BF220" i="3"/>
  <c r="T220" i="3"/>
  <c r="T219" i="3"/>
  <c r="R220" i="3"/>
  <c r="R219" i="3"/>
  <c r="P220" i="3"/>
  <c r="P219" i="3"/>
  <c r="BK220" i="3"/>
  <c r="BK219" i="3"/>
  <c r="J219" i="3" s="1"/>
  <c r="J62" i="3" s="1"/>
  <c r="J220" i="3"/>
  <c r="BE220" i="3"/>
  <c r="BI218" i="3"/>
  <c r="BH218" i="3"/>
  <c r="BG218" i="3"/>
  <c r="BF218" i="3"/>
  <c r="T218" i="3"/>
  <c r="R218" i="3"/>
  <c r="P218" i="3"/>
  <c r="BK218" i="3"/>
  <c r="J218" i="3"/>
  <c r="BE218" i="3"/>
  <c r="BI214" i="3"/>
  <c r="BH214" i="3"/>
  <c r="BG214" i="3"/>
  <c r="BF214" i="3"/>
  <c r="T214" i="3"/>
  <c r="R214" i="3"/>
  <c r="P214" i="3"/>
  <c r="BK214" i="3"/>
  <c r="J214" i="3"/>
  <c r="BE214" i="3" s="1"/>
  <c r="BI210" i="3"/>
  <c r="BH210" i="3"/>
  <c r="BG210" i="3"/>
  <c r="BF210" i="3"/>
  <c r="T210" i="3"/>
  <c r="R210" i="3"/>
  <c r="P210" i="3"/>
  <c r="BK210" i="3"/>
  <c r="J210" i="3"/>
  <c r="BE210" i="3"/>
  <c r="BI209" i="3"/>
  <c r="BH209" i="3"/>
  <c r="BG209" i="3"/>
  <c r="BF209" i="3"/>
  <c r="T209" i="3"/>
  <c r="R209" i="3"/>
  <c r="P209" i="3"/>
  <c r="BK209" i="3"/>
  <c r="J209" i="3"/>
  <c r="BE209" i="3" s="1"/>
  <c r="BI198" i="3"/>
  <c r="BH198" i="3"/>
  <c r="BG198" i="3"/>
  <c r="BF198" i="3"/>
  <c r="T198" i="3"/>
  <c r="R198" i="3"/>
  <c r="P198" i="3"/>
  <c r="BK198" i="3"/>
  <c r="J198" i="3"/>
  <c r="BE198" i="3"/>
  <c r="BI197" i="3"/>
  <c r="BH197" i="3"/>
  <c r="BG197" i="3"/>
  <c r="BF197" i="3"/>
  <c r="T197" i="3"/>
  <c r="R197" i="3"/>
  <c r="P197" i="3"/>
  <c r="BK197" i="3"/>
  <c r="J197" i="3"/>
  <c r="BE197" i="3" s="1"/>
  <c r="BI190" i="3"/>
  <c r="BH190" i="3"/>
  <c r="BG190" i="3"/>
  <c r="BF190" i="3"/>
  <c r="T190" i="3"/>
  <c r="R190" i="3"/>
  <c r="P190" i="3"/>
  <c r="BK190" i="3"/>
  <c r="J190" i="3"/>
  <c r="BE190" i="3"/>
  <c r="BI188" i="3"/>
  <c r="BH188" i="3"/>
  <c r="BG188" i="3"/>
  <c r="BF188" i="3"/>
  <c r="T188" i="3"/>
  <c r="R188" i="3"/>
  <c r="P188" i="3"/>
  <c r="BK188" i="3"/>
  <c r="J188" i="3"/>
  <c r="BE188" i="3" s="1"/>
  <c r="BI187" i="3"/>
  <c r="BH187" i="3"/>
  <c r="BG187" i="3"/>
  <c r="BF187" i="3"/>
  <c r="T187" i="3"/>
  <c r="R187" i="3"/>
  <c r="P187" i="3"/>
  <c r="BK187" i="3"/>
  <c r="J187" i="3"/>
  <c r="BE187" i="3"/>
  <c r="BI185" i="3"/>
  <c r="BH185" i="3"/>
  <c r="BG185" i="3"/>
  <c r="BF185" i="3"/>
  <c r="T185" i="3"/>
  <c r="R185" i="3"/>
  <c r="P185" i="3"/>
  <c r="BK185" i="3"/>
  <c r="J185" i="3"/>
  <c r="BE185" i="3" s="1"/>
  <c r="BI179" i="3"/>
  <c r="BH179" i="3"/>
  <c r="BG179" i="3"/>
  <c r="BF179" i="3"/>
  <c r="T179" i="3"/>
  <c r="R179" i="3"/>
  <c r="P179" i="3"/>
  <c r="BK179" i="3"/>
  <c r="J179" i="3"/>
  <c r="BE179" i="3"/>
  <c r="BI174" i="3"/>
  <c r="BH174" i="3"/>
  <c r="BG174" i="3"/>
  <c r="BF174" i="3"/>
  <c r="T174" i="3"/>
  <c r="R174" i="3"/>
  <c r="P174" i="3"/>
  <c r="BK174" i="3"/>
  <c r="J174" i="3"/>
  <c r="BE174" i="3" s="1"/>
  <c r="BI168" i="3"/>
  <c r="BH168" i="3"/>
  <c r="BG168" i="3"/>
  <c r="BF168" i="3"/>
  <c r="T168" i="3"/>
  <c r="R168" i="3"/>
  <c r="P168" i="3"/>
  <c r="BK168" i="3"/>
  <c r="J168" i="3"/>
  <c r="BE168" i="3"/>
  <c r="BI167" i="3"/>
  <c r="BH167" i="3"/>
  <c r="BG167" i="3"/>
  <c r="BF167" i="3"/>
  <c r="T167" i="3"/>
  <c r="R167" i="3"/>
  <c r="P167" i="3"/>
  <c r="BK167" i="3"/>
  <c r="J167" i="3"/>
  <c r="BE167" i="3" s="1"/>
  <c r="BI166" i="3"/>
  <c r="BH166" i="3"/>
  <c r="BG166" i="3"/>
  <c r="BF166" i="3"/>
  <c r="T166" i="3"/>
  <c r="R166" i="3"/>
  <c r="P166" i="3"/>
  <c r="BK166" i="3"/>
  <c r="J166" i="3"/>
  <c r="BE166" i="3"/>
  <c r="BI158" i="3"/>
  <c r="BH158" i="3"/>
  <c r="BG158" i="3"/>
  <c r="BF158" i="3"/>
  <c r="T158" i="3"/>
  <c r="R158" i="3"/>
  <c r="P158" i="3"/>
  <c r="BK158" i="3"/>
  <c r="J158" i="3"/>
  <c r="BE158" i="3" s="1"/>
  <c r="BI153" i="3"/>
  <c r="BH153" i="3"/>
  <c r="BG153" i="3"/>
  <c r="BF153" i="3"/>
  <c r="T153" i="3"/>
  <c r="R153" i="3"/>
  <c r="P153" i="3"/>
  <c r="BK153" i="3"/>
  <c r="J153" i="3"/>
  <c r="BE153" i="3"/>
  <c r="BI151" i="3"/>
  <c r="BH151" i="3"/>
  <c r="BG151" i="3"/>
  <c r="BF151" i="3"/>
  <c r="T151" i="3"/>
  <c r="R151" i="3"/>
  <c r="P151" i="3"/>
  <c r="BK151" i="3"/>
  <c r="J151" i="3"/>
  <c r="BE151" i="3" s="1"/>
  <c r="BI149" i="3"/>
  <c r="BH149" i="3"/>
  <c r="BG149" i="3"/>
  <c r="BF149" i="3"/>
  <c r="T149" i="3"/>
  <c r="R149" i="3"/>
  <c r="P149" i="3"/>
  <c r="BK149" i="3"/>
  <c r="J149" i="3"/>
  <c r="BE149" i="3"/>
  <c r="BI147" i="3"/>
  <c r="BH147" i="3"/>
  <c r="BG147" i="3"/>
  <c r="BF147" i="3"/>
  <c r="T147" i="3"/>
  <c r="R147" i="3"/>
  <c r="P147" i="3"/>
  <c r="BK147" i="3"/>
  <c r="J147" i="3"/>
  <c r="BE147" i="3" s="1"/>
  <c r="BI131" i="3"/>
  <c r="BH131" i="3"/>
  <c r="BG131" i="3"/>
  <c r="BF131" i="3"/>
  <c r="T131" i="3"/>
  <c r="R131" i="3"/>
  <c r="P131" i="3"/>
  <c r="BK131" i="3"/>
  <c r="J131" i="3"/>
  <c r="BE131" i="3"/>
  <c r="BI127" i="3"/>
  <c r="BH127" i="3"/>
  <c r="BG127" i="3"/>
  <c r="BF127" i="3"/>
  <c r="T127" i="3"/>
  <c r="R127" i="3"/>
  <c r="P127" i="3"/>
  <c r="BK127" i="3"/>
  <c r="J127" i="3"/>
  <c r="BE127" i="3" s="1"/>
  <c r="BI123" i="3"/>
  <c r="BH123" i="3"/>
  <c r="BG123" i="3"/>
  <c r="BF123" i="3"/>
  <c r="T123" i="3"/>
  <c r="R123" i="3"/>
  <c r="P123" i="3"/>
  <c r="BK123" i="3"/>
  <c r="J123" i="3"/>
  <c r="BE123" i="3"/>
  <c r="BI121" i="3"/>
  <c r="BH121" i="3"/>
  <c r="BG121" i="3"/>
  <c r="BF121" i="3"/>
  <c r="T121" i="3"/>
  <c r="R121" i="3"/>
  <c r="P121" i="3"/>
  <c r="BK121" i="3"/>
  <c r="J121" i="3"/>
  <c r="BE121" i="3" s="1"/>
  <c r="BI119" i="3"/>
  <c r="BH119" i="3"/>
  <c r="BG119" i="3"/>
  <c r="BF119" i="3"/>
  <c r="T119" i="3"/>
  <c r="R119" i="3"/>
  <c r="P119" i="3"/>
  <c r="BK119" i="3"/>
  <c r="J119" i="3"/>
  <c r="BE119" i="3"/>
  <c r="BI117" i="3"/>
  <c r="BH117" i="3"/>
  <c r="BG117" i="3"/>
  <c r="BF117" i="3"/>
  <c r="T117" i="3"/>
  <c r="R117" i="3"/>
  <c r="P117" i="3"/>
  <c r="BK117" i="3"/>
  <c r="J117" i="3"/>
  <c r="BE117" i="3" s="1"/>
  <c r="BI116" i="3"/>
  <c r="BH116" i="3"/>
  <c r="BG116" i="3"/>
  <c r="BF116" i="3"/>
  <c r="T116" i="3"/>
  <c r="R116" i="3"/>
  <c r="P116" i="3"/>
  <c r="BK116" i="3"/>
  <c r="J116" i="3"/>
  <c r="BE116" i="3"/>
  <c r="BI115" i="3"/>
  <c r="BH115" i="3"/>
  <c r="BG115" i="3"/>
  <c r="BF115" i="3"/>
  <c r="T115" i="3"/>
  <c r="R115" i="3"/>
  <c r="P115" i="3"/>
  <c r="BK115" i="3"/>
  <c r="J115" i="3"/>
  <c r="BE115" i="3" s="1"/>
  <c r="BI114" i="3"/>
  <c r="BH114" i="3"/>
  <c r="BG114" i="3"/>
  <c r="BF114" i="3"/>
  <c r="T114" i="3"/>
  <c r="R114" i="3"/>
  <c r="P114" i="3"/>
  <c r="BK114" i="3"/>
  <c r="J114" i="3"/>
  <c r="BE114" i="3"/>
  <c r="BI112" i="3"/>
  <c r="BH112" i="3"/>
  <c r="BG112" i="3"/>
  <c r="BF112" i="3"/>
  <c r="T112" i="3"/>
  <c r="R112" i="3"/>
  <c r="P112" i="3"/>
  <c r="BK112" i="3"/>
  <c r="J112" i="3"/>
  <c r="BE112" i="3" s="1"/>
  <c r="BI110" i="3"/>
  <c r="BH110" i="3"/>
  <c r="BG110" i="3"/>
  <c r="BF110" i="3"/>
  <c r="T110" i="3"/>
  <c r="R110" i="3"/>
  <c r="P110" i="3"/>
  <c r="BK110" i="3"/>
  <c r="J110" i="3"/>
  <c r="BE110" i="3"/>
  <c r="BI108" i="3"/>
  <c r="BH108" i="3"/>
  <c r="BG108" i="3"/>
  <c r="BF108" i="3"/>
  <c r="T108" i="3"/>
  <c r="R108" i="3"/>
  <c r="P108" i="3"/>
  <c r="BK108" i="3"/>
  <c r="J108" i="3"/>
  <c r="BE108" i="3" s="1"/>
  <c r="BI106" i="3"/>
  <c r="BH106" i="3"/>
  <c r="BG106" i="3"/>
  <c r="BF106" i="3"/>
  <c r="T106" i="3"/>
  <c r="R106" i="3"/>
  <c r="P106" i="3"/>
  <c r="BK106" i="3"/>
  <c r="J106" i="3"/>
  <c r="BE106" i="3"/>
  <c r="BI102" i="3"/>
  <c r="BH102" i="3"/>
  <c r="BG102" i="3"/>
  <c r="BF102" i="3"/>
  <c r="T102" i="3"/>
  <c r="T97" i="3" s="1"/>
  <c r="T96" i="3" s="1"/>
  <c r="T95" i="3" s="1"/>
  <c r="R102" i="3"/>
  <c r="R97" i="3" s="1"/>
  <c r="P102" i="3"/>
  <c r="BK102" i="3"/>
  <c r="J102" i="3"/>
  <c r="BE102" i="3" s="1"/>
  <c r="BI100" i="3"/>
  <c r="BH100" i="3"/>
  <c r="BG100" i="3"/>
  <c r="BF100" i="3"/>
  <c r="T100" i="3"/>
  <c r="R100" i="3"/>
  <c r="P100" i="3"/>
  <c r="P97" i="3" s="1"/>
  <c r="P96" i="3" s="1"/>
  <c r="P95" i="3" s="1"/>
  <c r="AU56" i="1" s="1"/>
  <c r="BK100" i="3"/>
  <c r="J100" i="3"/>
  <c r="BE100" i="3"/>
  <c r="BI98" i="3"/>
  <c r="BH98" i="3"/>
  <c r="BG98" i="3"/>
  <c r="BF98" i="3"/>
  <c r="T98" i="3"/>
  <c r="R98" i="3"/>
  <c r="P98" i="3"/>
  <c r="BK98" i="3"/>
  <c r="BK97" i="3"/>
  <c r="J98" i="3"/>
  <c r="BE98" i="3" s="1"/>
  <c r="J91" i="3"/>
  <c r="F91" i="3"/>
  <c r="F89" i="3"/>
  <c r="E87" i="3"/>
  <c r="J54" i="3"/>
  <c r="F54" i="3"/>
  <c r="F52" i="3"/>
  <c r="E50" i="3"/>
  <c r="J24" i="3"/>
  <c r="E24" i="3"/>
  <c r="J92" i="3"/>
  <c r="J55" i="3"/>
  <c r="J23" i="3"/>
  <c r="J18" i="3"/>
  <c r="E18" i="3"/>
  <c r="F55" i="3" s="1"/>
  <c r="J17" i="3"/>
  <c r="J12" i="3"/>
  <c r="J52" i="3" s="1"/>
  <c r="E7" i="3"/>
  <c r="E85" i="3"/>
  <c r="E48" i="3"/>
  <c r="J37" i="2"/>
  <c r="J36" i="2"/>
  <c r="AY55" i="1"/>
  <c r="J35" i="2"/>
  <c r="AX55" i="1" s="1"/>
  <c r="BI338" i="2"/>
  <c r="BH338" i="2"/>
  <c r="BG338" i="2"/>
  <c r="BF338" i="2"/>
  <c r="T338" i="2"/>
  <c r="T337" i="2"/>
  <c r="R338" i="2"/>
  <c r="R337" i="2" s="1"/>
  <c r="P338" i="2"/>
  <c r="P337" i="2"/>
  <c r="BK338" i="2"/>
  <c r="BK337" i="2" s="1"/>
  <c r="J337" i="2" s="1"/>
  <c r="J74" i="2" s="1"/>
  <c r="J338" i="2"/>
  <c r="BE338" i="2" s="1"/>
  <c r="BI336" i="2"/>
  <c r="BH336" i="2"/>
  <c r="BG336" i="2"/>
  <c r="BF336" i="2"/>
  <c r="T336" i="2"/>
  <c r="T335" i="2"/>
  <c r="R336" i="2"/>
  <c r="R335" i="2" s="1"/>
  <c r="P336" i="2"/>
  <c r="P335" i="2"/>
  <c r="BK336" i="2"/>
  <c r="BK335" i="2" s="1"/>
  <c r="J335" i="2" s="1"/>
  <c r="J73" i="2" s="1"/>
  <c r="J336" i="2"/>
  <c r="BE336" i="2" s="1"/>
  <c r="BI334" i="2"/>
  <c r="BH334" i="2"/>
  <c r="BG334" i="2"/>
  <c r="BF334" i="2"/>
  <c r="T334" i="2"/>
  <c r="T333" i="2"/>
  <c r="R334" i="2"/>
  <c r="R333" i="2" s="1"/>
  <c r="P334" i="2"/>
  <c r="P333" i="2"/>
  <c r="BK334" i="2"/>
  <c r="BK333" i="2" s="1"/>
  <c r="J333" i="2" s="1"/>
  <c r="J72" i="2" s="1"/>
  <c r="J334" i="2"/>
  <c r="BE334" i="2" s="1"/>
  <c r="BI332" i="2"/>
  <c r="BH332" i="2"/>
  <c r="BG332" i="2"/>
  <c r="BF332" i="2"/>
  <c r="T332" i="2"/>
  <c r="T331" i="2"/>
  <c r="R332" i="2"/>
  <c r="R331" i="2" s="1"/>
  <c r="P332" i="2"/>
  <c r="P331" i="2"/>
  <c r="BK332" i="2"/>
  <c r="BK331" i="2" s="1"/>
  <c r="J331" i="2" s="1"/>
  <c r="J71" i="2" s="1"/>
  <c r="J332" i="2"/>
  <c r="BE332" i="2" s="1"/>
  <c r="BI330" i="2"/>
  <c r="BH330" i="2"/>
  <c r="BG330" i="2"/>
  <c r="BF330" i="2"/>
  <c r="T330" i="2"/>
  <c r="R330" i="2"/>
  <c r="P330" i="2"/>
  <c r="BK330" i="2"/>
  <c r="J330" i="2"/>
  <c r="BE330" i="2"/>
  <c r="BI329" i="2"/>
  <c r="BH329" i="2"/>
  <c r="BG329" i="2"/>
  <c r="BF329" i="2"/>
  <c r="T329" i="2"/>
  <c r="T328" i="2" s="1"/>
  <c r="T327" i="2" s="1"/>
  <c r="R329" i="2"/>
  <c r="R328" i="2"/>
  <c r="R327" i="2" s="1"/>
  <c r="P329" i="2"/>
  <c r="P328" i="2"/>
  <c r="P327" i="2" s="1"/>
  <c r="BK329" i="2"/>
  <c r="BK328" i="2"/>
  <c r="J328" i="2"/>
  <c r="BK327" i="2"/>
  <c r="J327" i="2" s="1"/>
  <c r="J69" i="2" s="1"/>
  <c r="J329" i="2"/>
  <c r="BE329" i="2"/>
  <c r="J70" i="2"/>
  <c r="BI326" i="2"/>
  <c r="BH326" i="2"/>
  <c r="BG326" i="2"/>
  <c r="BF326" i="2"/>
  <c r="T326" i="2"/>
  <c r="T325" i="2"/>
  <c r="R326" i="2"/>
  <c r="R325" i="2" s="1"/>
  <c r="P326" i="2"/>
  <c r="P325" i="2"/>
  <c r="BK326" i="2"/>
  <c r="BK325" i="2" s="1"/>
  <c r="J325" i="2" s="1"/>
  <c r="J68" i="2" s="1"/>
  <c r="J326" i="2"/>
  <c r="BE326" i="2"/>
  <c r="BI324" i="2"/>
  <c r="BH324" i="2"/>
  <c r="BG324" i="2"/>
  <c r="BF324" i="2"/>
  <c r="T324" i="2"/>
  <c r="R324" i="2"/>
  <c r="P324" i="2"/>
  <c r="BK324" i="2"/>
  <c r="J324" i="2"/>
  <c r="BE324" i="2"/>
  <c r="BI323" i="2"/>
  <c r="BH323" i="2"/>
  <c r="BG323" i="2"/>
  <c r="BF323" i="2"/>
  <c r="T323" i="2"/>
  <c r="R323" i="2"/>
  <c r="P323" i="2"/>
  <c r="BK323" i="2"/>
  <c r="J323" i="2"/>
  <c r="BE323" i="2" s="1"/>
  <c r="BI322" i="2"/>
  <c r="BH322" i="2"/>
  <c r="BG322" i="2"/>
  <c r="BF322" i="2"/>
  <c r="T322" i="2"/>
  <c r="R322" i="2"/>
  <c r="P322" i="2"/>
  <c r="BK322" i="2"/>
  <c r="J322" i="2"/>
  <c r="BE322" i="2"/>
  <c r="BI321" i="2"/>
  <c r="BH321" i="2"/>
  <c r="BG321" i="2"/>
  <c r="BF321" i="2"/>
  <c r="T321" i="2"/>
  <c r="R321" i="2"/>
  <c r="P321" i="2"/>
  <c r="BK321" i="2"/>
  <c r="J321" i="2"/>
  <c r="BE321" i="2" s="1"/>
  <c r="BI319" i="2"/>
  <c r="BH319" i="2"/>
  <c r="BG319" i="2"/>
  <c r="BF319" i="2"/>
  <c r="T319" i="2"/>
  <c r="R319" i="2"/>
  <c r="P319" i="2"/>
  <c r="BK319" i="2"/>
  <c r="J319" i="2"/>
  <c r="BE319" i="2"/>
  <c r="BI318" i="2"/>
  <c r="BH318" i="2"/>
  <c r="BG318" i="2"/>
  <c r="BF318" i="2"/>
  <c r="T318" i="2"/>
  <c r="R318" i="2"/>
  <c r="P318" i="2"/>
  <c r="BK318" i="2"/>
  <c r="BK313" i="2" s="1"/>
  <c r="J313" i="2" s="1"/>
  <c r="J67" i="2" s="1"/>
  <c r="J318" i="2"/>
  <c r="BE318" i="2" s="1"/>
  <c r="BI316" i="2"/>
  <c r="BH316" i="2"/>
  <c r="BG316" i="2"/>
  <c r="BF316" i="2"/>
  <c r="T316" i="2"/>
  <c r="R316" i="2"/>
  <c r="P316" i="2"/>
  <c r="BK316" i="2"/>
  <c r="J316" i="2"/>
  <c r="BE316" i="2"/>
  <c r="BI314" i="2"/>
  <c r="BH314" i="2"/>
  <c r="BG314" i="2"/>
  <c r="BF314" i="2"/>
  <c r="T314" i="2"/>
  <c r="R314" i="2"/>
  <c r="R313" i="2"/>
  <c r="P314" i="2"/>
  <c r="BK314" i="2"/>
  <c r="J314" i="2"/>
  <c r="BE314" i="2"/>
  <c r="BI311" i="2"/>
  <c r="BH311" i="2"/>
  <c r="BG311" i="2"/>
  <c r="BF311" i="2"/>
  <c r="T311" i="2"/>
  <c r="R311" i="2"/>
  <c r="P311" i="2"/>
  <c r="BK311" i="2"/>
  <c r="J311" i="2"/>
  <c r="BE311" i="2" s="1"/>
  <c r="BI309" i="2"/>
  <c r="BH309" i="2"/>
  <c r="BG309" i="2"/>
  <c r="BF309" i="2"/>
  <c r="T309" i="2"/>
  <c r="R309" i="2"/>
  <c r="P309" i="2"/>
  <c r="BK309" i="2"/>
  <c r="J309" i="2"/>
  <c r="BE309" i="2"/>
  <c r="BI307" i="2"/>
  <c r="BH307" i="2"/>
  <c r="BG307" i="2"/>
  <c r="BF307" i="2"/>
  <c r="T307" i="2"/>
  <c r="R307" i="2"/>
  <c r="P307" i="2"/>
  <c r="BK307" i="2"/>
  <c r="J307" i="2"/>
  <c r="BE307" i="2" s="1"/>
  <c r="BI306" i="2"/>
  <c r="BH306" i="2"/>
  <c r="BG306" i="2"/>
  <c r="BF306" i="2"/>
  <c r="T306" i="2"/>
  <c r="R306" i="2"/>
  <c r="P306" i="2"/>
  <c r="BK306" i="2"/>
  <c r="J306" i="2"/>
  <c r="BE306" i="2"/>
  <c r="BI305" i="2"/>
  <c r="BH305" i="2"/>
  <c r="BG305" i="2"/>
  <c r="BF305" i="2"/>
  <c r="T305" i="2"/>
  <c r="T299" i="2" s="1"/>
  <c r="R305" i="2"/>
  <c r="P305" i="2"/>
  <c r="BK305" i="2"/>
  <c r="J305" i="2"/>
  <c r="BE305" i="2" s="1"/>
  <c r="BI303" i="2"/>
  <c r="BH303" i="2"/>
  <c r="BG303" i="2"/>
  <c r="BF303" i="2"/>
  <c r="T303" i="2"/>
  <c r="R303" i="2"/>
  <c r="P303" i="2"/>
  <c r="BK303" i="2"/>
  <c r="J303" i="2"/>
  <c r="BE303" i="2"/>
  <c r="BI301" i="2"/>
  <c r="BH301" i="2"/>
  <c r="BG301" i="2"/>
  <c r="BF301" i="2"/>
  <c r="T301" i="2"/>
  <c r="R301" i="2"/>
  <c r="P301" i="2"/>
  <c r="BK301" i="2"/>
  <c r="J301" i="2"/>
  <c r="BE301" i="2" s="1"/>
  <c r="BI300" i="2"/>
  <c r="BH300" i="2"/>
  <c r="BG300" i="2"/>
  <c r="BF300" i="2"/>
  <c r="T300" i="2"/>
  <c r="R300" i="2"/>
  <c r="R299" i="2" s="1"/>
  <c r="P300" i="2"/>
  <c r="P299" i="2"/>
  <c r="BK300" i="2"/>
  <c r="J300" i="2"/>
  <c r="BE300" i="2" s="1"/>
  <c r="BI298" i="2"/>
  <c r="BH298" i="2"/>
  <c r="BG298" i="2"/>
  <c r="BF298" i="2"/>
  <c r="T298" i="2"/>
  <c r="R298" i="2"/>
  <c r="P298" i="2"/>
  <c r="BK298" i="2"/>
  <c r="J298" i="2"/>
  <c r="BE298" i="2"/>
  <c r="BI297" i="2"/>
  <c r="BH297" i="2"/>
  <c r="BG297" i="2"/>
  <c r="BF297" i="2"/>
  <c r="T297" i="2"/>
  <c r="R297" i="2"/>
  <c r="P297" i="2"/>
  <c r="BK297" i="2"/>
  <c r="J297" i="2"/>
  <c r="BE297" i="2" s="1"/>
  <c r="BI295" i="2"/>
  <c r="BH295" i="2"/>
  <c r="BG295" i="2"/>
  <c r="BF295" i="2"/>
  <c r="T295" i="2"/>
  <c r="R295" i="2"/>
  <c r="P295" i="2"/>
  <c r="BK295" i="2"/>
  <c r="J295" i="2"/>
  <c r="BE295" i="2"/>
  <c r="BI293" i="2"/>
  <c r="BH293" i="2"/>
  <c r="BG293" i="2"/>
  <c r="BF293" i="2"/>
  <c r="T293" i="2"/>
  <c r="R293" i="2"/>
  <c r="P293" i="2"/>
  <c r="BK293" i="2"/>
  <c r="J293" i="2"/>
  <c r="BE293" i="2" s="1"/>
  <c r="BI291" i="2"/>
  <c r="BH291" i="2"/>
  <c r="BG291" i="2"/>
  <c r="BF291" i="2"/>
  <c r="T291" i="2"/>
  <c r="R291" i="2"/>
  <c r="P291" i="2"/>
  <c r="BK291" i="2"/>
  <c r="J291" i="2"/>
  <c r="BE291" i="2"/>
  <c r="BI289" i="2"/>
  <c r="BH289" i="2"/>
  <c r="BG289" i="2"/>
  <c r="BF289" i="2"/>
  <c r="T289" i="2"/>
  <c r="R289" i="2"/>
  <c r="P289" i="2"/>
  <c r="BK289" i="2"/>
  <c r="J289" i="2"/>
  <c r="BE289" i="2" s="1"/>
  <c r="BI287" i="2"/>
  <c r="BH287" i="2"/>
  <c r="BG287" i="2"/>
  <c r="BF287" i="2"/>
  <c r="T287" i="2"/>
  <c r="R287" i="2"/>
  <c r="P287" i="2"/>
  <c r="BK287" i="2"/>
  <c r="J287" i="2"/>
  <c r="BE287" i="2" s="1"/>
  <c r="BI285" i="2"/>
  <c r="BH285" i="2"/>
  <c r="BG285" i="2"/>
  <c r="BF285" i="2"/>
  <c r="T285" i="2"/>
  <c r="R285" i="2"/>
  <c r="P285" i="2"/>
  <c r="BK285" i="2"/>
  <c r="J285" i="2"/>
  <c r="BE285" i="2" s="1"/>
  <c r="BI283" i="2"/>
  <c r="BH283" i="2"/>
  <c r="BG283" i="2"/>
  <c r="BF283" i="2"/>
  <c r="T283" i="2"/>
  <c r="R283" i="2"/>
  <c r="P283" i="2"/>
  <c r="BK283" i="2"/>
  <c r="J283" i="2"/>
  <c r="BE283" i="2" s="1"/>
  <c r="BI281" i="2"/>
  <c r="BH281" i="2"/>
  <c r="BG281" i="2"/>
  <c r="BF281" i="2"/>
  <c r="T281" i="2"/>
  <c r="R281" i="2"/>
  <c r="P281" i="2"/>
  <c r="BK281" i="2"/>
  <c r="J281" i="2"/>
  <c r="BE281" i="2" s="1"/>
  <c r="BI279" i="2"/>
  <c r="BH279" i="2"/>
  <c r="BG279" i="2"/>
  <c r="BF279" i="2"/>
  <c r="T279" i="2"/>
  <c r="R279" i="2"/>
  <c r="P279" i="2"/>
  <c r="BK279" i="2"/>
  <c r="J279" i="2"/>
  <c r="BE279" i="2"/>
  <c r="BI277" i="2"/>
  <c r="BH277" i="2"/>
  <c r="BG277" i="2"/>
  <c r="BF277" i="2"/>
  <c r="T277" i="2"/>
  <c r="R277" i="2"/>
  <c r="P277" i="2"/>
  <c r="BK277" i="2"/>
  <c r="J277" i="2"/>
  <c r="BE277" i="2" s="1"/>
  <c r="BI274" i="2"/>
  <c r="BH274" i="2"/>
  <c r="BG274" i="2"/>
  <c r="BF274" i="2"/>
  <c r="T274" i="2"/>
  <c r="R274" i="2"/>
  <c r="P274" i="2"/>
  <c r="BK274" i="2"/>
  <c r="J274" i="2"/>
  <c r="BE274" i="2"/>
  <c r="BI272" i="2"/>
  <c r="BH272" i="2"/>
  <c r="BG272" i="2"/>
  <c r="BF272" i="2"/>
  <c r="T272" i="2"/>
  <c r="R272" i="2"/>
  <c r="P272" i="2"/>
  <c r="BK272" i="2"/>
  <c r="J272" i="2"/>
  <c r="BE272" i="2" s="1"/>
  <c r="BI271" i="2"/>
  <c r="BH271" i="2"/>
  <c r="BG271" i="2"/>
  <c r="BF271" i="2"/>
  <c r="T271" i="2"/>
  <c r="R271" i="2"/>
  <c r="P271" i="2"/>
  <c r="BK271" i="2"/>
  <c r="J271" i="2"/>
  <c r="BE271" i="2"/>
  <c r="BI270" i="2"/>
  <c r="BH270" i="2"/>
  <c r="BG270" i="2"/>
  <c r="BF270" i="2"/>
  <c r="T270" i="2"/>
  <c r="R270" i="2"/>
  <c r="P270" i="2"/>
  <c r="BK270" i="2"/>
  <c r="J270" i="2"/>
  <c r="BE270" i="2" s="1"/>
  <c r="BI269" i="2"/>
  <c r="BH269" i="2"/>
  <c r="BG269" i="2"/>
  <c r="BF269" i="2"/>
  <c r="T269" i="2"/>
  <c r="R269" i="2"/>
  <c r="P269" i="2"/>
  <c r="BK269" i="2"/>
  <c r="J269" i="2"/>
  <c r="BE269" i="2" s="1"/>
  <c r="BI268" i="2"/>
  <c r="BH268" i="2"/>
  <c r="BG268" i="2"/>
  <c r="BF268" i="2"/>
  <c r="T268" i="2"/>
  <c r="R268" i="2"/>
  <c r="P268" i="2"/>
  <c r="BK268" i="2"/>
  <c r="J268" i="2"/>
  <c r="BE268" i="2" s="1"/>
  <c r="BI267" i="2"/>
  <c r="BH267" i="2"/>
  <c r="BG267" i="2"/>
  <c r="BF267" i="2"/>
  <c r="T267" i="2"/>
  <c r="R267" i="2"/>
  <c r="P267" i="2"/>
  <c r="BK267" i="2"/>
  <c r="J267" i="2"/>
  <c r="BE267" i="2"/>
  <c r="BI265" i="2"/>
  <c r="BH265" i="2"/>
  <c r="BG265" i="2"/>
  <c r="BF265" i="2"/>
  <c r="T265" i="2"/>
  <c r="R265" i="2"/>
  <c r="P265" i="2"/>
  <c r="BK265" i="2"/>
  <c r="J265" i="2"/>
  <c r="BE265" i="2" s="1"/>
  <c r="BI264" i="2"/>
  <c r="BH264" i="2"/>
  <c r="BG264" i="2"/>
  <c r="BF264" i="2"/>
  <c r="T264" i="2"/>
  <c r="R264" i="2"/>
  <c r="P264" i="2"/>
  <c r="BK264" i="2"/>
  <c r="J264" i="2"/>
  <c r="BE264" i="2"/>
  <c r="BI262" i="2"/>
  <c r="BH262" i="2"/>
  <c r="BG262" i="2"/>
  <c r="BF262" i="2"/>
  <c r="T262" i="2"/>
  <c r="R262" i="2"/>
  <c r="P262" i="2"/>
  <c r="BK262" i="2"/>
  <c r="J262" i="2"/>
  <c r="BE262" i="2" s="1"/>
  <c r="BI261" i="2"/>
  <c r="BH261" i="2"/>
  <c r="BG261" i="2"/>
  <c r="BF261" i="2"/>
  <c r="T261" i="2"/>
  <c r="R261" i="2"/>
  <c r="R258" i="2" s="1"/>
  <c r="P261" i="2"/>
  <c r="BK261" i="2"/>
  <c r="J261" i="2"/>
  <c r="BE261" i="2"/>
  <c r="BI259" i="2"/>
  <c r="BH259" i="2"/>
  <c r="BG259" i="2"/>
  <c r="BF259" i="2"/>
  <c r="T259" i="2"/>
  <c r="R259" i="2"/>
  <c r="P259" i="2"/>
  <c r="P258" i="2" s="1"/>
  <c r="BK259" i="2"/>
  <c r="J259" i="2"/>
  <c r="BE259" i="2"/>
  <c r="BI256" i="2"/>
  <c r="BH256" i="2"/>
  <c r="BG256" i="2"/>
  <c r="BF256" i="2"/>
  <c r="T256" i="2"/>
  <c r="R256" i="2"/>
  <c r="P256" i="2"/>
  <c r="BK256" i="2"/>
  <c r="J256" i="2"/>
  <c r="BE256" i="2" s="1"/>
  <c r="BI255" i="2"/>
  <c r="BH255" i="2"/>
  <c r="BG255" i="2"/>
  <c r="BF255" i="2"/>
  <c r="T255" i="2"/>
  <c r="R255" i="2"/>
  <c r="P255" i="2"/>
  <c r="BK255" i="2"/>
  <c r="J255" i="2"/>
  <c r="BE255" i="2"/>
  <c r="BI250" i="2"/>
  <c r="BH250" i="2"/>
  <c r="BG250" i="2"/>
  <c r="BF250" i="2"/>
  <c r="T250" i="2"/>
  <c r="R250" i="2"/>
  <c r="P250" i="2"/>
  <c r="BK250" i="2"/>
  <c r="J250" i="2"/>
  <c r="BE250" i="2" s="1"/>
  <c r="BI248" i="2"/>
  <c r="BH248" i="2"/>
  <c r="BG248" i="2"/>
  <c r="BF248" i="2"/>
  <c r="T248" i="2"/>
  <c r="R248" i="2"/>
  <c r="P248" i="2"/>
  <c r="BK248" i="2"/>
  <c r="J248" i="2"/>
  <c r="BE248" i="2"/>
  <c r="BI246" i="2"/>
  <c r="BH246" i="2"/>
  <c r="BG246" i="2"/>
  <c r="BF246" i="2"/>
  <c r="T246" i="2"/>
  <c r="R246" i="2"/>
  <c r="P246" i="2"/>
  <c r="BK246" i="2"/>
  <c r="J246" i="2"/>
  <c r="BE246" i="2" s="1"/>
  <c r="BI241" i="2"/>
  <c r="BH241" i="2"/>
  <c r="BG241" i="2"/>
  <c r="BF241" i="2"/>
  <c r="T241" i="2"/>
  <c r="R241" i="2"/>
  <c r="P241" i="2"/>
  <c r="P233" i="2" s="1"/>
  <c r="BK241" i="2"/>
  <c r="J241" i="2"/>
  <c r="BE241" i="2"/>
  <c r="BI236" i="2"/>
  <c r="BH236" i="2"/>
  <c r="BG236" i="2"/>
  <c r="BF236" i="2"/>
  <c r="T236" i="2"/>
  <c r="T233" i="2" s="1"/>
  <c r="R236" i="2"/>
  <c r="P236" i="2"/>
  <c r="BK236" i="2"/>
  <c r="J236" i="2"/>
  <c r="BE236" i="2" s="1"/>
  <c r="BI234" i="2"/>
  <c r="BH234" i="2"/>
  <c r="BG234" i="2"/>
  <c r="BF234" i="2"/>
  <c r="T234" i="2"/>
  <c r="R234" i="2"/>
  <c r="P234" i="2"/>
  <c r="BK234" i="2"/>
  <c r="J234" i="2"/>
  <c r="BE234" i="2"/>
  <c r="BI231" i="2"/>
  <c r="BH231" i="2"/>
  <c r="BG231" i="2"/>
  <c r="BF231" i="2"/>
  <c r="T231" i="2"/>
  <c r="R231" i="2"/>
  <c r="P231" i="2"/>
  <c r="BK231" i="2"/>
  <c r="J231" i="2"/>
  <c r="BE231" i="2"/>
  <c r="BI229" i="2"/>
  <c r="BH229" i="2"/>
  <c r="BG229" i="2"/>
  <c r="BF229" i="2"/>
  <c r="T229" i="2"/>
  <c r="R229" i="2"/>
  <c r="P229" i="2"/>
  <c r="BK229" i="2"/>
  <c r="J229" i="2"/>
  <c r="BE229" i="2" s="1"/>
  <c r="BI227" i="2"/>
  <c r="BH227" i="2"/>
  <c r="BG227" i="2"/>
  <c r="BF227" i="2"/>
  <c r="T227" i="2"/>
  <c r="R227" i="2"/>
  <c r="P227" i="2"/>
  <c r="BK227" i="2"/>
  <c r="J227" i="2"/>
  <c r="BE227" i="2"/>
  <c r="BI225" i="2"/>
  <c r="BH225" i="2"/>
  <c r="BG225" i="2"/>
  <c r="BF225" i="2"/>
  <c r="T225" i="2"/>
  <c r="R225" i="2"/>
  <c r="P225" i="2"/>
  <c r="BK225" i="2"/>
  <c r="J225" i="2"/>
  <c r="BE225" i="2" s="1"/>
  <c r="BI223" i="2"/>
  <c r="BH223" i="2"/>
  <c r="BG223" i="2"/>
  <c r="BF223" i="2"/>
  <c r="T223" i="2"/>
  <c r="R223" i="2"/>
  <c r="P223" i="2"/>
  <c r="BK223" i="2"/>
  <c r="J223" i="2"/>
  <c r="BE223" i="2"/>
  <c r="BI221" i="2"/>
  <c r="BH221" i="2"/>
  <c r="BG221" i="2"/>
  <c r="BF221" i="2"/>
  <c r="T221" i="2"/>
  <c r="R221" i="2"/>
  <c r="P221" i="2"/>
  <c r="BK221" i="2"/>
  <c r="J221" i="2"/>
  <c r="BE221" i="2" s="1"/>
  <c r="BI219" i="2"/>
  <c r="BH219" i="2"/>
  <c r="BG219" i="2"/>
  <c r="BF219" i="2"/>
  <c r="T219" i="2"/>
  <c r="R219" i="2"/>
  <c r="P219" i="2"/>
  <c r="P208" i="2" s="1"/>
  <c r="BK219" i="2"/>
  <c r="J219" i="2"/>
  <c r="BE219" i="2"/>
  <c r="BI217" i="2"/>
  <c r="BH217" i="2"/>
  <c r="BG217" i="2"/>
  <c r="BF217" i="2"/>
  <c r="T217" i="2"/>
  <c r="T208" i="2" s="1"/>
  <c r="R217" i="2"/>
  <c r="P217" i="2"/>
  <c r="BK217" i="2"/>
  <c r="J217" i="2"/>
  <c r="BE217" i="2" s="1"/>
  <c r="BI209" i="2"/>
  <c r="BH209" i="2"/>
  <c r="BG209" i="2"/>
  <c r="BF209" i="2"/>
  <c r="T209" i="2"/>
  <c r="R209" i="2"/>
  <c r="P209" i="2"/>
  <c r="BK209" i="2"/>
  <c r="J209" i="2"/>
  <c r="BE209" i="2"/>
  <c r="BI207" i="2"/>
  <c r="BH207" i="2"/>
  <c r="BG207" i="2"/>
  <c r="BF207" i="2"/>
  <c r="T207" i="2"/>
  <c r="R207" i="2"/>
  <c r="R205" i="2" s="1"/>
  <c r="P207" i="2"/>
  <c r="BK207" i="2"/>
  <c r="J207" i="2"/>
  <c r="BE207" i="2"/>
  <c r="BI206" i="2"/>
  <c r="BH206" i="2"/>
  <c r="BG206" i="2"/>
  <c r="BF206" i="2"/>
  <c r="T206" i="2"/>
  <c r="T205" i="2" s="1"/>
  <c r="R206" i="2"/>
  <c r="P206" i="2"/>
  <c r="P205" i="2" s="1"/>
  <c r="BK206" i="2"/>
  <c r="BK205" i="2"/>
  <c r="J205" i="2" s="1"/>
  <c r="J62" i="2" s="1"/>
  <c r="J206" i="2"/>
  <c r="BE206" i="2" s="1"/>
  <c r="BI204" i="2"/>
  <c r="BH204" i="2"/>
  <c r="BG204" i="2"/>
  <c r="BF204" i="2"/>
  <c r="T204" i="2"/>
  <c r="R204" i="2"/>
  <c r="P204" i="2"/>
  <c r="BK204" i="2"/>
  <c r="J204" i="2"/>
  <c r="BE204" i="2" s="1"/>
  <c r="BI203" i="2"/>
  <c r="BH203" i="2"/>
  <c r="BG203" i="2"/>
  <c r="BF203" i="2"/>
  <c r="T203" i="2"/>
  <c r="R203" i="2"/>
  <c r="P203" i="2"/>
  <c r="BK203" i="2"/>
  <c r="J203" i="2"/>
  <c r="BE203" i="2"/>
  <c r="BI201" i="2"/>
  <c r="BH201" i="2"/>
  <c r="BG201" i="2"/>
  <c r="BF201" i="2"/>
  <c r="T201" i="2"/>
  <c r="R201" i="2"/>
  <c r="P201" i="2"/>
  <c r="BK201" i="2"/>
  <c r="J201" i="2"/>
  <c r="BE201" i="2"/>
  <c r="BI200" i="2"/>
  <c r="BH200" i="2"/>
  <c r="BG200" i="2"/>
  <c r="BF200" i="2"/>
  <c r="T200" i="2"/>
  <c r="R200" i="2"/>
  <c r="P200" i="2"/>
  <c r="BK200" i="2"/>
  <c r="J200" i="2"/>
  <c r="BE200" i="2"/>
  <c r="BI191" i="2"/>
  <c r="BH191" i="2"/>
  <c r="BG191" i="2"/>
  <c r="BF191" i="2"/>
  <c r="T191" i="2"/>
  <c r="R191" i="2"/>
  <c r="P191" i="2"/>
  <c r="BK191" i="2"/>
  <c r="J191" i="2"/>
  <c r="BE191" i="2"/>
  <c r="BI180" i="2"/>
  <c r="BH180" i="2"/>
  <c r="BG180" i="2"/>
  <c r="BF180" i="2"/>
  <c r="T180" i="2"/>
  <c r="R180" i="2"/>
  <c r="P180" i="2"/>
  <c r="BK180" i="2"/>
  <c r="J180" i="2"/>
  <c r="BE180" i="2"/>
  <c r="BI173" i="2"/>
  <c r="BH173" i="2"/>
  <c r="BG173" i="2"/>
  <c r="BF173" i="2"/>
  <c r="T173" i="2"/>
  <c r="R173" i="2"/>
  <c r="P173" i="2"/>
  <c r="BK173" i="2"/>
  <c r="J173" i="2"/>
  <c r="BE173" i="2"/>
  <c r="BI171" i="2"/>
  <c r="BH171" i="2"/>
  <c r="BG171" i="2"/>
  <c r="BF171" i="2"/>
  <c r="T171" i="2"/>
  <c r="R171" i="2"/>
  <c r="P171" i="2"/>
  <c r="BK171" i="2"/>
  <c r="J171" i="2"/>
  <c r="BE171" i="2"/>
  <c r="BI170" i="2"/>
  <c r="BH170" i="2"/>
  <c r="BG170" i="2"/>
  <c r="BF170" i="2"/>
  <c r="T170" i="2"/>
  <c r="R170" i="2"/>
  <c r="P170" i="2"/>
  <c r="BK170" i="2"/>
  <c r="J170" i="2"/>
  <c r="BE170" i="2"/>
  <c r="BI168" i="2"/>
  <c r="BH168" i="2"/>
  <c r="BG168" i="2"/>
  <c r="BF168" i="2"/>
  <c r="T168" i="2"/>
  <c r="R168" i="2"/>
  <c r="P168" i="2"/>
  <c r="BK168" i="2"/>
  <c r="J168" i="2"/>
  <c r="BE168" i="2"/>
  <c r="BI163" i="2"/>
  <c r="BH163" i="2"/>
  <c r="BG163" i="2"/>
  <c r="BF163" i="2"/>
  <c r="T163" i="2"/>
  <c r="R163" i="2"/>
  <c r="P163" i="2"/>
  <c r="BK163" i="2"/>
  <c r="J163" i="2"/>
  <c r="BE163" i="2"/>
  <c r="BI158" i="2"/>
  <c r="BH158" i="2"/>
  <c r="BG158" i="2"/>
  <c r="BF158" i="2"/>
  <c r="T158" i="2"/>
  <c r="R158" i="2"/>
  <c r="P158" i="2"/>
  <c r="BK158" i="2"/>
  <c r="J158" i="2"/>
  <c r="BE158" i="2"/>
  <c r="BI153" i="2"/>
  <c r="BH153" i="2"/>
  <c r="BG153" i="2"/>
  <c r="BF153" i="2"/>
  <c r="T153" i="2"/>
  <c r="R153" i="2"/>
  <c r="P153" i="2"/>
  <c r="BK153" i="2"/>
  <c r="J153" i="2"/>
  <c r="BE153" i="2"/>
  <c r="BI152" i="2"/>
  <c r="BH152" i="2"/>
  <c r="BG152" i="2"/>
  <c r="BF152" i="2"/>
  <c r="T152" i="2"/>
  <c r="R152" i="2"/>
  <c r="P152" i="2"/>
  <c r="BK152" i="2"/>
  <c r="J152" i="2"/>
  <c r="BE152" i="2"/>
  <c r="BI151" i="2"/>
  <c r="BH151" i="2"/>
  <c r="BG151" i="2"/>
  <c r="BF151" i="2"/>
  <c r="T151" i="2"/>
  <c r="R151" i="2"/>
  <c r="P151" i="2"/>
  <c r="BK151" i="2"/>
  <c r="J151" i="2"/>
  <c r="BE151" i="2"/>
  <c r="BI144" i="2"/>
  <c r="BH144" i="2"/>
  <c r="BG144" i="2"/>
  <c r="BF144" i="2"/>
  <c r="T144" i="2"/>
  <c r="R144" i="2"/>
  <c r="P144" i="2"/>
  <c r="BK144" i="2"/>
  <c r="J144" i="2"/>
  <c r="BE144" i="2"/>
  <c r="BI141" i="2"/>
  <c r="BH141" i="2"/>
  <c r="BG141" i="2"/>
  <c r="BF141" i="2"/>
  <c r="T141" i="2"/>
  <c r="R141" i="2"/>
  <c r="P141" i="2"/>
  <c r="BK141" i="2"/>
  <c r="J141" i="2"/>
  <c r="BE141" i="2"/>
  <c r="BI139" i="2"/>
  <c r="BH139" i="2"/>
  <c r="BG139" i="2"/>
  <c r="BF139" i="2"/>
  <c r="T139" i="2"/>
  <c r="R139" i="2"/>
  <c r="P139" i="2"/>
  <c r="BK139" i="2"/>
  <c r="J139" i="2"/>
  <c r="BE139" i="2"/>
  <c r="BI137" i="2"/>
  <c r="BH137" i="2"/>
  <c r="BG137" i="2"/>
  <c r="BF137" i="2"/>
  <c r="T137" i="2"/>
  <c r="R137" i="2"/>
  <c r="P137" i="2"/>
  <c r="BK137" i="2"/>
  <c r="J137" i="2"/>
  <c r="BE137" i="2"/>
  <c r="BI135" i="2"/>
  <c r="BH135" i="2"/>
  <c r="BG135" i="2"/>
  <c r="BF135" i="2"/>
  <c r="T135" i="2"/>
  <c r="R135" i="2"/>
  <c r="P135" i="2"/>
  <c r="BK135" i="2"/>
  <c r="J135" i="2"/>
  <c r="BE135" i="2"/>
  <c r="BI122" i="2"/>
  <c r="BH122" i="2"/>
  <c r="BG122" i="2"/>
  <c r="BF122" i="2"/>
  <c r="T122" i="2"/>
  <c r="R122" i="2"/>
  <c r="P122" i="2"/>
  <c r="BK122" i="2"/>
  <c r="J122" i="2"/>
  <c r="BE122" i="2"/>
  <c r="BI118" i="2"/>
  <c r="BH118" i="2"/>
  <c r="BG118" i="2"/>
  <c r="BF118" i="2"/>
  <c r="T118" i="2"/>
  <c r="R118" i="2"/>
  <c r="P118" i="2"/>
  <c r="BK118" i="2"/>
  <c r="J118" i="2"/>
  <c r="BE118" i="2"/>
  <c r="BI116" i="2"/>
  <c r="BH116" i="2"/>
  <c r="BG116" i="2"/>
  <c r="BF116" i="2"/>
  <c r="T116" i="2"/>
  <c r="R116" i="2"/>
  <c r="P116" i="2"/>
  <c r="BK116" i="2"/>
  <c r="J116" i="2"/>
  <c r="BE116" i="2"/>
  <c r="BI114" i="2"/>
  <c r="BH114" i="2"/>
  <c r="BG114" i="2"/>
  <c r="BF114" i="2"/>
  <c r="T114" i="2"/>
  <c r="R114" i="2"/>
  <c r="P114" i="2"/>
  <c r="BK114" i="2"/>
  <c r="J114" i="2"/>
  <c r="BE114" i="2"/>
  <c r="BI112" i="2"/>
  <c r="BH112" i="2"/>
  <c r="BG112" i="2"/>
  <c r="BF112" i="2"/>
  <c r="T112" i="2"/>
  <c r="R112" i="2"/>
  <c r="P112" i="2"/>
  <c r="BK112" i="2"/>
  <c r="J112" i="2"/>
  <c r="BE112" i="2"/>
  <c r="BI110" i="2"/>
  <c r="BH110" i="2"/>
  <c r="BG110" i="2"/>
  <c r="BF110" i="2"/>
  <c r="T110" i="2"/>
  <c r="R110" i="2"/>
  <c r="P110" i="2"/>
  <c r="BK110" i="2"/>
  <c r="J110" i="2"/>
  <c r="BE110" i="2"/>
  <c r="BI109" i="2"/>
  <c r="BH109" i="2"/>
  <c r="BG109" i="2"/>
  <c r="BF109" i="2"/>
  <c r="T109" i="2"/>
  <c r="R109" i="2"/>
  <c r="P109" i="2"/>
  <c r="BK109" i="2"/>
  <c r="J109" i="2"/>
  <c r="BE109" i="2"/>
  <c r="BI108" i="2"/>
  <c r="BH108" i="2"/>
  <c r="BG108" i="2"/>
  <c r="BF108" i="2"/>
  <c r="T108" i="2"/>
  <c r="R108" i="2"/>
  <c r="P108" i="2"/>
  <c r="BK108" i="2"/>
  <c r="J108" i="2"/>
  <c r="BE108" i="2"/>
  <c r="BI107" i="2"/>
  <c r="BH107" i="2"/>
  <c r="BG107" i="2"/>
  <c r="BF107" i="2"/>
  <c r="T107" i="2"/>
  <c r="R107" i="2"/>
  <c r="P107" i="2"/>
  <c r="BK107" i="2"/>
  <c r="J107" i="2"/>
  <c r="BE107" i="2"/>
  <c r="BI105" i="2"/>
  <c r="BH105" i="2"/>
  <c r="BG105" i="2"/>
  <c r="BF105" i="2"/>
  <c r="T105" i="2"/>
  <c r="R105" i="2"/>
  <c r="P105" i="2"/>
  <c r="BK105" i="2"/>
  <c r="J105" i="2"/>
  <c r="BE105" i="2"/>
  <c r="BI103" i="2"/>
  <c r="BH103" i="2"/>
  <c r="BG103" i="2"/>
  <c r="BF103" i="2"/>
  <c r="T103" i="2"/>
  <c r="R103" i="2"/>
  <c r="P103" i="2"/>
  <c r="BK103" i="2"/>
  <c r="J103" i="2"/>
  <c r="BE103" i="2"/>
  <c r="BI101" i="2"/>
  <c r="BH101" i="2"/>
  <c r="BG101" i="2"/>
  <c r="BF101" i="2"/>
  <c r="T101" i="2"/>
  <c r="R101" i="2"/>
  <c r="P101" i="2"/>
  <c r="BK101" i="2"/>
  <c r="J101" i="2"/>
  <c r="BE101" i="2"/>
  <c r="BI99" i="2"/>
  <c r="BH99" i="2"/>
  <c r="BG99" i="2"/>
  <c r="BF99" i="2"/>
  <c r="T99" i="2"/>
  <c r="R99" i="2"/>
  <c r="P99" i="2"/>
  <c r="BK99" i="2"/>
  <c r="J99" i="2"/>
  <c r="BE99" i="2"/>
  <c r="BI97" i="2"/>
  <c r="BH97" i="2"/>
  <c r="BG97" i="2"/>
  <c r="BF97" i="2"/>
  <c r="T97" i="2"/>
  <c r="T96" i="2"/>
  <c r="R97" i="2"/>
  <c r="R96" i="2"/>
  <c r="P97" i="2"/>
  <c r="P96" i="2"/>
  <c r="BK97" i="2"/>
  <c r="BK96" i="2" s="1"/>
  <c r="J97" i="2"/>
  <c r="BE97" i="2" s="1"/>
  <c r="J90" i="2"/>
  <c r="F90" i="2"/>
  <c r="F88" i="2"/>
  <c r="E86" i="2"/>
  <c r="J54" i="2"/>
  <c r="F54" i="2"/>
  <c r="F52" i="2"/>
  <c r="E50" i="2"/>
  <c r="J24" i="2"/>
  <c r="E24" i="2"/>
  <c r="J91" i="2" s="1"/>
  <c r="J23" i="2"/>
  <c r="J18" i="2"/>
  <c r="E18" i="2"/>
  <c r="F91" i="2"/>
  <c r="F55" i="2"/>
  <c r="J17" i="2"/>
  <c r="J12" i="2"/>
  <c r="J88" i="2" s="1"/>
  <c r="E7" i="2"/>
  <c r="E84" i="2" s="1"/>
  <c r="AS54" i="1"/>
  <c r="L50" i="1"/>
  <c r="AM50" i="1"/>
  <c r="AM49" i="1"/>
  <c r="L49" i="1"/>
  <c r="AM47" i="1"/>
  <c r="L47" i="1"/>
  <c r="L45" i="1"/>
  <c r="L44" i="1"/>
  <c r="J52" i="2" l="1"/>
  <c r="J89" i="3"/>
  <c r="F34" i="3"/>
  <c r="BA56" i="1" s="1"/>
  <c r="F37" i="3"/>
  <c r="BD56" i="1" s="1"/>
  <c r="F35" i="3"/>
  <c r="BB56" i="1" s="1"/>
  <c r="BK292" i="3"/>
  <c r="J292" i="3" s="1"/>
  <c r="J66" i="3" s="1"/>
  <c r="F36" i="3"/>
  <c r="BC56" i="1" s="1"/>
  <c r="F35" i="2"/>
  <c r="BB55" i="1" s="1"/>
  <c r="F37" i="2"/>
  <c r="BD55" i="1" s="1"/>
  <c r="BK258" i="2"/>
  <c r="J258" i="2" s="1"/>
  <c r="J65" i="2" s="1"/>
  <c r="F34" i="2"/>
  <c r="BA55" i="1" s="1"/>
  <c r="F36" i="2"/>
  <c r="BC55" i="1" s="1"/>
  <c r="F33" i="2"/>
  <c r="AZ55" i="1" s="1"/>
  <c r="J33" i="2"/>
  <c r="AV55" i="1" s="1"/>
  <c r="J96" i="2"/>
  <c r="J61" i="2" s="1"/>
  <c r="P95" i="2"/>
  <c r="P94" i="2" s="1"/>
  <c r="AU55" i="1" s="1"/>
  <c r="AU54" i="1" s="1"/>
  <c r="F33" i="3"/>
  <c r="AZ56" i="1" s="1"/>
  <c r="J34" i="2"/>
  <c r="AW55" i="1" s="1"/>
  <c r="R208" i="2"/>
  <c r="R95" i="2" s="1"/>
  <c r="R94" i="2" s="1"/>
  <c r="R233" i="2"/>
  <c r="BK299" i="2"/>
  <c r="J299" i="2" s="1"/>
  <c r="J66" i="2" s="1"/>
  <c r="J34" i="3"/>
  <c r="AW56" i="1" s="1"/>
  <c r="BK398" i="3"/>
  <c r="J398" i="3" s="1"/>
  <c r="J70" i="3" s="1"/>
  <c r="J55" i="2"/>
  <c r="BK208" i="2"/>
  <c r="J208" i="2" s="1"/>
  <c r="J63" i="2" s="1"/>
  <c r="BK96" i="3"/>
  <c r="E48" i="2"/>
  <c r="BK233" i="2"/>
  <c r="J233" i="2" s="1"/>
  <c r="J64" i="2" s="1"/>
  <c r="T313" i="2"/>
  <c r="T258" i="2"/>
  <c r="T95" i="2" s="1"/>
  <c r="T94" i="2" s="1"/>
  <c r="P313" i="2"/>
  <c r="F92" i="3"/>
  <c r="J33" i="3"/>
  <c r="AV56" i="1" s="1"/>
  <c r="J97" i="3"/>
  <c r="J61" i="3" s="1"/>
  <c r="BA54" i="1" l="1"/>
  <c r="W30" i="1" s="1"/>
  <c r="BD54" i="1"/>
  <c r="W33" i="1" s="1"/>
  <c r="BB54" i="1"/>
  <c r="AX54" i="1" s="1"/>
  <c r="BC54" i="1"/>
  <c r="AY54" i="1" s="1"/>
  <c r="AT56" i="1"/>
  <c r="AW54" i="1"/>
  <c r="AK30" i="1" s="1"/>
  <c r="J96" i="3"/>
  <c r="J60" i="3" s="1"/>
  <c r="BK95" i="3"/>
  <c r="J95" i="3" s="1"/>
  <c r="AT55" i="1"/>
  <c r="BK95" i="2"/>
  <c r="AZ54" i="1"/>
  <c r="W31" i="1" l="1"/>
  <c r="W32" i="1"/>
  <c r="BK94" i="2"/>
  <c r="J94" i="2" s="1"/>
  <c r="J95" i="2"/>
  <c r="J60" i="2" s="1"/>
  <c r="J59" i="3"/>
  <c r="J30" i="3"/>
  <c r="AV54" i="1"/>
  <c r="W29" i="1"/>
  <c r="J30" i="2" l="1"/>
  <c r="J59" i="2"/>
  <c r="AK29" i="1"/>
  <c r="AT54" i="1"/>
  <c r="J39" i="3"/>
  <c r="AG56" i="1"/>
  <c r="AN56" i="1" s="1"/>
  <c r="AG55" i="1" l="1"/>
  <c r="J39" i="2"/>
  <c r="AG54" i="1" l="1"/>
  <c r="AN55" i="1"/>
  <c r="AK26" i="1" l="1"/>
  <c r="AK35" i="1" s="1"/>
  <c r="AN54" i="1"/>
</calcChain>
</file>

<file path=xl/sharedStrings.xml><?xml version="1.0" encoding="utf-8"?>
<sst xmlns="http://schemas.openxmlformats.org/spreadsheetml/2006/main" count="7138" uniqueCount="1182">
  <si>
    <t>Export Komplet</t>
  </si>
  <si>
    <t>VZ</t>
  </si>
  <si>
    <t>2.0</t>
  </si>
  <si>
    <t>ZAMOK</t>
  </si>
  <si>
    <t>False</t>
  </si>
  <si>
    <t>{c562f6eb-e330-42f7-8867-1a4124478d70}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</si>
  <si>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</si>
  <si>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</si>
  <si>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</si>
  <si>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</si>
  <si>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</si>
  <si>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</si>
  <si>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</si>
  <si>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</si>
  <si>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178-2014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</si>
  <si>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</si>
  <si>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</si>
  <si>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Náchod - kanalizace V Úvozu, Pod Vyhlídkou - I. etapa</t>
  </si>
  <si>
    <t>0,1</t>
  </si>
  <si>
    <t>KSO:</t>
  </si>
  <si>
    <t/>
  </si>
  <si>
    <t>CC-CZ:</t>
  </si>
  <si>
    <t>1</t>
  </si>
  <si>
    <t>Místo:</t>
  </si>
  <si>
    <t xml:space="preserve"> k.ú. Náchod</t>
  </si>
  <si>
    <t>Datum:</t>
  </si>
  <si>
    <t>10</t>
  </si>
  <si>
    <t>100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</si>
  <si>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</si>
  <si>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</si>
  <si>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</si>
  <si>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</si>
  <si>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</si>
  <si>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</si>
  <si>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</si>
  <si>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VAK Náchod, a.s., Lukáš Branda DiS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</si>
  <si>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</si>
  <si>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</si>
  <si>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</si>
  <si>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</si>
  <si>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</si>
  <si>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</si>
  <si>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</si>
  <si>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</si>
  <si>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</si>
  <si>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</si>
  <si>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</si>
  <si>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</si>
  <si>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</si>
  <si>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</si>
  <si>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</si>
  <si>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</si>
  <si>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</si>
  <si>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</si>
  <si>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</si>
  <si>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</si>
  <si>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</si>
  <si>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</si>
  <si>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</si>
  <si>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</si>
  <si>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</si>
  <si>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</si>
  <si>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</si>
  <si>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</si>
  <si>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</si>
  <si>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</si>
  <si>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</si>
  <si>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</si>
  <si>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</si>
  <si>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</si>
  <si>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</si>
  <si>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</si>
  <si>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</si>
  <si>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</si>
  <si>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</si>
  <si>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</si>
  <si>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</si>
  <si>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</si>
  <si>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</si>
  <si>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Splašková kanalizace</t>
  </si>
  <si>
    <t>STA</t>
  </si>
  <si>
    <t>{6a0491bb-f8c3-4210-8c81-edeb5b9b3f2b}</t>
  </si>
  <si>
    <t>2</t>
  </si>
  <si>
    <t>So 02</t>
  </si>
  <si>
    <t>Dešťová kanalizace</t>
  </si>
  <si>
    <t>{7ca6e7fd-7994-4b31-a3ce-9ed8369487d1}</t>
  </si>
  <si>
    <t>KRYCÍ LIST SOUPISU PRACÍ</t>
  </si>
  <si>
    <t>Objekt:</t>
  </si>
  <si>
    <t>SO 01 - Splašková kanalizace</t>
  </si>
  <si>
    <t>REKAPITULACE ČLENĚNÍ SOUPISU PRACÍ</t>
  </si>
  <si>
    <t>Kód dílu - Popis</t>
  </si>
  <si>
    <t>Cena celkem [CZK]</t>
  </si>
  <si>
    <t>-1</t>
  </si>
  <si>
    <t>HSV -  Práce a dodávky HSV</t>
  </si>
  <si>
    <t xml:space="preserve">    1 -  Zemní práce</t>
  </si>
  <si>
    <t xml:space="preserve">    3 -  Svislé a kompletní konstrukce</t>
  </si>
  <si>
    <t xml:space="preserve">    4 -  Vodorovné konstrukce</t>
  </si>
  <si>
    <t xml:space="preserve">    5 -  Komunikace</t>
  </si>
  <si>
    <t xml:space="preserve">    8 -  Trubní vedení</t>
  </si>
  <si>
    <t xml:space="preserve">    9 -  Ostatní konstrukce a práce-bourání</t>
  </si>
  <si>
    <t xml:space="preserve">    997 -  Přesun sutě</t>
  </si>
  <si>
    <t xml:space="preserve">    998 -  Přesun hmot</t>
  </si>
  <si>
    <t>VRN -  Vedlejší rozpočtové náklady</t>
  </si>
  <si>
    <t xml:space="preserve">    VRN1 -  Průzkumné, geodetické a projektové práce</t>
  </si>
  <si>
    <t xml:space="preserve">    VRN3 -  Zařízení staveniště</t>
  </si>
  <si>
    <t xml:space="preserve">    VRN4 -  Inženýrská činnost</t>
  </si>
  <si>
    <t xml:space="preserve">    VRN5 -  Finanční náklady</t>
  </si>
  <si>
    <t xml:space="preserve">    VRN7 - 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</si>
  <si>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</si>
  <si>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</si>
  <si>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</si>
  <si>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</si>
  <si>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</si>
  <si>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</si>
  <si>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</si>
  <si>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</si>
  <si>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</si>
  <si>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</si>
  <si>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</si>
  <si>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</si>
  <si>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</si>
  <si>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</si>
  <si>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 Práce a dodávky HSV</t>
  </si>
  <si>
    <t>ROZPOCET</t>
  </si>
  <si>
    <t xml:space="preserve"> Zemní práce</t>
  </si>
  <si>
    <t>K</t>
  </si>
  <si>
    <t>113106121</t>
  </si>
  <si>
    <t>Rozebrání dlažeb komunikací pro pěší z betonových nebo kamenných dlaždic</t>
  </si>
  <si>
    <t>m2</t>
  </si>
  <si>
    <t>4</t>
  </si>
  <si>
    <t>481348416</t>
  </si>
  <si>
    <t>VV</t>
  </si>
  <si>
    <t>"D.4 příčné řezy" 37*0,647</t>
  </si>
  <si>
    <t>113107143</t>
  </si>
  <si>
    <t>Odstranění podkladu pl do 50 m2 živičných tl 150 mm</t>
  </si>
  <si>
    <t>-1364260490</t>
  </si>
  <si>
    <t>"D.4 příčné řezy" 13,3*0,647</t>
  </si>
  <si>
    <t>3</t>
  </si>
  <si>
    <t>113107144</t>
  </si>
  <si>
    <t>Odstranění podkladu pl do 50 m2 živičných tl 200 mm</t>
  </si>
  <si>
    <t>-1213883858</t>
  </si>
  <si>
    <t>"D.2 příčné řezy" 9*1,247</t>
  </si>
  <si>
    <t>113107183</t>
  </si>
  <si>
    <t>Odstranění podkladu pl přes 50 do 200 m2 živičných tl 150 mm</t>
  </si>
  <si>
    <t>1688724735</t>
  </si>
  <si>
    <t>"D.4 příčné řezy" 51*0,847</t>
  </si>
  <si>
    <t>5</t>
  </si>
  <si>
    <t>113202111</t>
  </si>
  <si>
    <t>Vytrhání obrub krajníků obrubníků stojatých</t>
  </si>
  <si>
    <t>m</t>
  </si>
  <si>
    <t>15340842</t>
  </si>
  <si>
    <t>"D.4 příčné řezy, chodníkový obrubník" 37</t>
  </si>
  <si>
    <t>6</t>
  </si>
  <si>
    <t>115001102</t>
  </si>
  <si>
    <t>Převedení vody potrubím DN do 150</t>
  </si>
  <si>
    <t>-712894755</t>
  </si>
  <si>
    <t>7</t>
  </si>
  <si>
    <t>115101201</t>
  </si>
  <si>
    <t>Čerpání vody na dopravní výšku do 10 m průměrný přítok do 500 l/min</t>
  </si>
  <si>
    <t>hod</t>
  </si>
  <si>
    <t>1115970062</t>
  </si>
  <si>
    <t>8</t>
  </si>
  <si>
    <t>115101301</t>
  </si>
  <si>
    <t>Pohotovost čerpací soupravy pro dopravní výšku do 10 m přítok do 500 l/min</t>
  </si>
  <si>
    <t>den</t>
  </si>
  <si>
    <t>1205366416</t>
  </si>
  <si>
    <t>9</t>
  </si>
  <si>
    <t>119001401</t>
  </si>
  <si>
    <t>Dočasné zajištění potrubí ocelového nebo litinového DN do 200</t>
  </si>
  <si>
    <t>1623039109</t>
  </si>
  <si>
    <t>2*0,647</t>
  </si>
  <si>
    <t>119001412</t>
  </si>
  <si>
    <t>Dočasné zajištění potrubí betonového, ŽB nebo kameninového DN do 500</t>
  </si>
  <si>
    <t>-462366286</t>
  </si>
  <si>
    <t>0,647</t>
  </si>
  <si>
    <t>11</t>
  </si>
  <si>
    <t>119001421</t>
  </si>
  <si>
    <t>Dočasné zajištění kabelů a kabelových tratí ze 3 volně ložených kabelů</t>
  </si>
  <si>
    <t>880358875</t>
  </si>
  <si>
    <t>3*0,647</t>
  </si>
  <si>
    <t>12</t>
  </si>
  <si>
    <t>121101102</t>
  </si>
  <si>
    <t>Sejmutí ornice s přemístěním na vzdálenost do 100 m</t>
  </si>
  <si>
    <t>m3</t>
  </si>
  <si>
    <t>-1198912700</t>
  </si>
  <si>
    <t>"D.4 příčné řezy" 34,6*0,647*0,15</t>
  </si>
  <si>
    <t>13</t>
  </si>
  <si>
    <t>130001101</t>
  </si>
  <si>
    <t>Příplatek za ztížení vykopávky v blízkosti podzemního vedení</t>
  </si>
  <si>
    <t>-1318222590</t>
  </si>
  <si>
    <t>"km 0,00-0,003: kabel O2 1x, kanalizace 1x, VO 1x, kabel NN 1x" 4*(1*0,647*2,5)</t>
  </si>
  <si>
    <t>"km 0,099-0,108: kanalizace, parovod2x, O2 2x, kabel VN" 6*1,293*0,647*2</t>
  </si>
  <si>
    <t>Součet</t>
  </si>
  <si>
    <t>14</t>
  </si>
  <si>
    <t>132201202</t>
  </si>
  <si>
    <t>Hloubení rýh š do 2000 mm v hornině tř. 3 objemu do 1000 m3</t>
  </si>
  <si>
    <t>-893276948</t>
  </si>
  <si>
    <t>"D.4 podélný profil"</t>
  </si>
  <si>
    <t>"Š-Š3" 4*1*(2,76+2,63)+32,7*0,647*(2,63+1,16)/2</t>
  </si>
  <si>
    <t>"Š3-Š4" 15*0,647*(1,16+4,16)/2</t>
  </si>
  <si>
    <t>"Š4-Š5" 37*0,647*(4,16+2,61)/2</t>
  </si>
  <si>
    <t>"Š5-Š6" 24*0,647*(2,61+2,86)/2</t>
  </si>
  <si>
    <t>"Š6-Š7" 36*0,647*(2,86+2,56)/2</t>
  </si>
  <si>
    <t>"rozšíření pro infrašachty 5 ks" (0,3*2,5*1,1)+(0,3*2,5*4,1)+(0,3*2,5*2,55)+(0,3*2,5*2,8)+(0,3*2,5*2,5)</t>
  </si>
  <si>
    <t>"odpočet sejmutí ornice" -3,358</t>
  </si>
  <si>
    <t>"odpočet odstranění asfaltu" -(8,605*0,11)-(11,223*0,2)-(43,197*0,11)</t>
  </si>
  <si>
    <t>"odpočet rozebrání dlažby" -23,939*0,05</t>
  </si>
  <si>
    <t>Mezisoučet</t>
  </si>
  <si>
    <t>"z toho 50% tř. 3" 271,381*0,5</t>
  </si>
  <si>
    <t>132201209</t>
  </si>
  <si>
    <t>Příplatek za lepivost k hloubení rýh š do 2000 mm v hornině tř. 3</t>
  </si>
  <si>
    <t>-452441437</t>
  </si>
  <si>
    <t>"50%" 135,691*0,5</t>
  </si>
  <si>
    <t>16</t>
  </si>
  <si>
    <t>132301202</t>
  </si>
  <si>
    <t>Hloubení rýh š do 2000 mm v hornině tř. 4 objemu do 1000 m3</t>
  </si>
  <si>
    <t>-105408992</t>
  </si>
  <si>
    <t>"50% tř. 4" 271,381*0,5</t>
  </si>
  <si>
    <t>17</t>
  </si>
  <si>
    <t>132301209</t>
  </si>
  <si>
    <t>Příplatek za lepivost k hloubení rýh š do 2000 mm v hornině tř. 4</t>
  </si>
  <si>
    <t>-1079752969</t>
  </si>
  <si>
    <t>"50%"135,691*0,5</t>
  </si>
  <si>
    <t>18</t>
  </si>
  <si>
    <t>151101101</t>
  </si>
  <si>
    <t>Zřízení příložného pažení a rozepření stěn rýh hl do 2 m</t>
  </si>
  <si>
    <t>-1901331320</t>
  </si>
  <si>
    <t>"Š-Š3" 36,7*(2,76+1,16)/2</t>
  </si>
  <si>
    <t>19</t>
  </si>
  <si>
    <t>151101102</t>
  </si>
  <si>
    <t>Zřízení příložného pažení a rozepření stěn rýh hl do 4 m</t>
  </si>
  <si>
    <t>-1755723342</t>
  </si>
  <si>
    <t>"Š3-Š4" 15*(1,16+4,16)/2</t>
  </si>
  <si>
    <t>"Š4-Š5" 37*(4,16+2,61)/2</t>
  </si>
  <si>
    <t>"Š5-Š6" 24*(2,61+2,86)/2</t>
  </si>
  <si>
    <t>"Š6-Š7" 36*(2,86+2,56)/2</t>
  </si>
  <si>
    <t>20</t>
  </si>
  <si>
    <t>151101111</t>
  </si>
  <si>
    <t>Odstranění příložného pažení a rozepření stěn rýh hl do 2 m</t>
  </si>
  <si>
    <t>764642129</t>
  </si>
  <si>
    <t>151101112</t>
  </si>
  <si>
    <t>Odstranění příložného pažení a rozepření stěn rýh hl do 4 m</t>
  </si>
  <si>
    <t>1826692091</t>
  </si>
  <si>
    <t>22</t>
  </si>
  <si>
    <t>161101101</t>
  </si>
  <si>
    <t>Svislé přemístění výkopku z horniny tř. 1 až 4 hl výkopu do 2,5 m</t>
  </si>
  <si>
    <t>1919546407</t>
  </si>
  <si>
    <t>"Š3-Š4" 15*1,0,647*(1,16+4,16)/2</t>
  </si>
  <si>
    <t>"z toho 50%" 61,652*0,5</t>
  </si>
  <si>
    <t>23</t>
  </si>
  <si>
    <t>161101102</t>
  </si>
  <si>
    <t>Svislé přemístění výkopku z horniny tř. 1 až 4 hl výkopu do 4 m</t>
  </si>
  <si>
    <t>727936661</t>
  </si>
  <si>
    <t>"výkop celkem" 271,381</t>
  </si>
  <si>
    <t>"odpočet" -30,826</t>
  </si>
  <si>
    <t>"z toho 55%" 240,555*0,55</t>
  </si>
  <si>
    <t>24</t>
  </si>
  <si>
    <t>162701105</t>
  </si>
  <si>
    <t>Vodorovné přemístění do 10000 m výkopku/sypaniny z horniny tř. 1 až 4</t>
  </si>
  <si>
    <t>-210939196</t>
  </si>
  <si>
    <t xml:space="preserve">"odpočet zásyp výkopkem" </t>
  </si>
  <si>
    <t>"nezp.terén p.p.č.1172/1" -34,6*0,647*0,7</t>
  </si>
  <si>
    <t>25</t>
  </si>
  <si>
    <t>162701109</t>
  </si>
  <si>
    <t>Příplatek k vodorovnému přemístění výkopku/sypaniny z horniny tř. 1 až 4 ZKD 1000 m přes 10000 m</t>
  </si>
  <si>
    <t>1683258747</t>
  </si>
  <si>
    <t>255,711*6</t>
  </si>
  <si>
    <t>26</t>
  </si>
  <si>
    <t>171201201</t>
  </si>
  <si>
    <t>Uložení sypaniny na skládky</t>
  </si>
  <si>
    <t>-228581492</t>
  </si>
  <si>
    <t>27</t>
  </si>
  <si>
    <t>171201211</t>
  </si>
  <si>
    <t>Poplatek za uložení odpadu ze sypaniny na skládce (skládkovné)</t>
  </si>
  <si>
    <t>t</t>
  </si>
  <si>
    <t>-13521789</t>
  </si>
  <si>
    <t>255,711*1,9</t>
  </si>
  <si>
    <t>28</t>
  </si>
  <si>
    <t>174101101</t>
  </si>
  <si>
    <t>Zásyp jam, šachet rýh nebo kolem objektů sypaninou se zhutněním</t>
  </si>
  <si>
    <t>1693774910</t>
  </si>
  <si>
    <t>"odpočet lože" -19,687</t>
  </si>
  <si>
    <t>"odpočet obsyp vč. potrubí" -45,353-9,022</t>
  </si>
  <si>
    <t xml:space="preserve">"odpočet šachty" </t>
  </si>
  <si>
    <t>"Š1"-3"Š2"-2,16"Š3"-4,4/2"Š4"-10/2"Š5"-6,2/2"Š6"-6,84/2"Š6"-6,08/2</t>
  </si>
  <si>
    <t>29</t>
  </si>
  <si>
    <t>M</t>
  </si>
  <si>
    <t>583441990</t>
  </si>
  <si>
    <t>štěrkodrť frakce 0-63 třída C</t>
  </si>
  <si>
    <t>527173922</t>
  </si>
  <si>
    <t>"zásyp celkem" 175,399</t>
  </si>
  <si>
    <t>"odpočet zásyp zeminou"</t>
  </si>
  <si>
    <t>"odpočet podkl.vrstvy komunikací"</t>
  </si>
  <si>
    <t>"Na Strži" -13,3*0,647*0,35</t>
  </si>
  <si>
    <t>"V Úvozu" -51*0,647*0,35</t>
  </si>
  <si>
    <t>"chodník" -37*0,647*0,24</t>
  </si>
  <si>
    <t>"Bartoňova" -9*0,647*0,4</t>
  </si>
  <si>
    <t>137,094*2</t>
  </si>
  <si>
    <t>30</t>
  </si>
  <si>
    <t>175101101</t>
  </si>
  <si>
    <t>Obsypání potrubí bez prohození sypaniny z hornin tř. 1 až 4 uloženým do 3 m od kraje výkopu</t>
  </si>
  <si>
    <t>679401257</t>
  </si>
  <si>
    <t xml:space="preserve">"D,2 příčné řezy" </t>
  </si>
  <si>
    <t>"nezpevn.terén p.p.č.1172/1" 34,6*0,647*0,58</t>
  </si>
  <si>
    <t>"asf.cesta Na Strži" 13,3*0,647*0,58</t>
  </si>
  <si>
    <t>"asf.cesta V Úvozu" 51*0,647*0,58</t>
  </si>
  <si>
    <t>"asf.cesta Bartoňova" 9*0,647*0,58</t>
  </si>
  <si>
    <t>"dlážděný chodník" 37*0,647*0,58</t>
  </si>
  <si>
    <t>"odpočet potrubí" -146,7*0,0615</t>
  </si>
  <si>
    <t>31</t>
  </si>
  <si>
    <t>583373030</t>
  </si>
  <si>
    <t>štěrkopísek frakce 0-8</t>
  </si>
  <si>
    <t>-1283015481</t>
  </si>
  <si>
    <t>32</t>
  </si>
  <si>
    <t>181301102</t>
  </si>
  <si>
    <t>Rozprostření ornice tl vrstvy do 150 mm pl do 500 m2 v rovině nebo ve svahu do 1:5</t>
  </si>
  <si>
    <t>888710102</t>
  </si>
  <si>
    <t>"D.4 příčné řezy" 34,6*0,647</t>
  </si>
  <si>
    <t>33</t>
  </si>
  <si>
    <t>181411131</t>
  </si>
  <si>
    <t>Založení parkového trávníku výsevem plochy do 1000 m2 v rovině a ve svahu do 1:5</t>
  </si>
  <si>
    <t>-1717792444</t>
  </si>
  <si>
    <t>34</t>
  </si>
  <si>
    <t>005724100</t>
  </si>
  <si>
    <t>osivo směs travní parková</t>
  </si>
  <si>
    <t>kg</t>
  </si>
  <si>
    <t>-590042187</t>
  </si>
  <si>
    <t xml:space="preserve"> Svislé a kompletní konstrukce</t>
  </si>
  <si>
    <t>35</t>
  </si>
  <si>
    <t>359901111</t>
  </si>
  <si>
    <t>Vyčištění stok</t>
  </si>
  <si>
    <t>-1886492323</t>
  </si>
  <si>
    <t>36</t>
  </si>
  <si>
    <t>359901211</t>
  </si>
  <si>
    <t>Monitoring stoky jakékoli výšky na nové kanalizaci</t>
  </si>
  <si>
    <t>1545209421</t>
  </si>
  <si>
    <t xml:space="preserve"> Vodorovné konstrukce</t>
  </si>
  <si>
    <t>37</t>
  </si>
  <si>
    <t>451541111</t>
  </si>
  <si>
    <t>Lože pod potrubí otevřený výkop ze štěrkodrtě</t>
  </si>
  <si>
    <t>687455005</t>
  </si>
  <si>
    <t>"nezpevn.terén p.p.č.1172/1" 34,6*0,647*0,21</t>
  </si>
  <si>
    <t>"asf.cesta Na Strži" 13,3*0,647*0,21</t>
  </si>
  <si>
    <t>"asf.cesta V Úvozu" 51*0,647*0,21</t>
  </si>
  <si>
    <t>"chodník Bartoňova" 37*0,647*0,21</t>
  </si>
  <si>
    <t>"asf.cesta Bartoňova" 9*0,647*0,21</t>
  </si>
  <si>
    <t>38</t>
  </si>
  <si>
    <t>452112111</t>
  </si>
  <si>
    <t>Osazení betonových prstenců nebo rámů v do 100 mm</t>
  </si>
  <si>
    <t>kus</t>
  </si>
  <si>
    <t>466165268</t>
  </si>
  <si>
    <t>11/2</t>
  </si>
  <si>
    <t>39</t>
  </si>
  <si>
    <t>592240100</t>
  </si>
  <si>
    <t>prstenec betonový vyrovnávací ke krytu šachty AR-V 625/40 62,5x4x12 cm</t>
  </si>
  <si>
    <t>-1940118681</t>
  </si>
  <si>
    <t>"infra" 3/2</t>
  </si>
  <si>
    <t>40</t>
  </si>
  <si>
    <t>592240110</t>
  </si>
  <si>
    <t>prstenec betonový vyrovnávací ke krytu šachty AR-V 625/60 62,5x6x12 cm</t>
  </si>
  <si>
    <t>-395276921</t>
  </si>
  <si>
    <t>"infra" 4/2</t>
  </si>
  <si>
    <t>41</t>
  </si>
  <si>
    <t>592240130</t>
  </si>
  <si>
    <t>prstenec betonový vyrovnávací ke krytu šachty AR-V 625/100 62,5x10x12 cm</t>
  </si>
  <si>
    <t>456496533</t>
  </si>
  <si>
    <t>42</t>
  </si>
  <si>
    <t>452312141</t>
  </si>
  <si>
    <t>Sedlové lože z betonu prostého tř. C 16/20 otevřený výkop</t>
  </si>
  <si>
    <t>-724981026</t>
  </si>
  <si>
    <t>"D.1, str. 30" 10*0,08</t>
  </si>
  <si>
    <t>43</t>
  </si>
  <si>
    <t>452313141</t>
  </si>
  <si>
    <t>Podkladní bloky z betonu prostého tř. C 16/20 otevřený výkop</t>
  </si>
  <si>
    <t>-2048837453</t>
  </si>
  <si>
    <t>"mezi Š3-Š4, D.1 - str. 30" 3*0,15</t>
  </si>
  <si>
    <t>44</t>
  </si>
  <si>
    <t>452351101</t>
  </si>
  <si>
    <t>Bednění sedlového lože otevřený výkop</t>
  </si>
  <si>
    <t>679638776</t>
  </si>
  <si>
    <t>10*1</t>
  </si>
  <si>
    <t>45</t>
  </si>
  <si>
    <t>452353101</t>
  </si>
  <si>
    <t>Bednění podkladních bloků otevřený výkop</t>
  </si>
  <si>
    <t>553040968</t>
  </si>
  <si>
    <t>3*1,5</t>
  </si>
  <si>
    <t xml:space="preserve"> Komunikace</t>
  </si>
  <si>
    <t>46</t>
  </si>
  <si>
    <t>564271111</t>
  </si>
  <si>
    <t>Podklad nebo podsyp ze štěrkopísku ŠP tl 250 mm</t>
  </si>
  <si>
    <t>236285519</t>
  </si>
  <si>
    <t>"Bartoňova" 9*0,647</t>
  </si>
  <si>
    <t>47</t>
  </si>
  <si>
    <t>564871111</t>
  </si>
  <si>
    <t>Podklad ze štěrkodrtě ŠD tl 250 mm</t>
  </si>
  <si>
    <t>55294533</t>
  </si>
  <si>
    <t>"Na Strži" 13,3*0,847</t>
  </si>
  <si>
    <t>"chodník" 37*0,647</t>
  </si>
  <si>
    <t>"V Úvozu" 51*0,847</t>
  </si>
  <si>
    <t>48</t>
  </si>
  <si>
    <t>567114111</t>
  </si>
  <si>
    <t>Podklad z podkladového betonu tř. PB I (C 20/25) tl 100 mm</t>
  </si>
  <si>
    <t>1468976318</t>
  </si>
  <si>
    <t xml:space="preserve">"D.2 příčné řezy" </t>
  </si>
  <si>
    <t xml:space="preserve">                             13,3*0,847</t>
  </si>
  <si>
    <t xml:space="preserve">                             51*0,847</t>
  </si>
  <si>
    <t>49</t>
  </si>
  <si>
    <t>567124111</t>
  </si>
  <si>
    <t>Podklad z podkladového betonu tř. PB I (C 20/25) tl 150 mm</t>
  </si>
  <si>
    <t>1861459275</t>
  </si>
  <si>
    <t>9*0,847</t>
  </si>
  <si>
    <t>50</t>
  </si>
  <si>
    <t>577144111</t>
  </si>
  <si>
    <t>Asfaltový beton vrstva obrusná ACO 11 (ABS) tř. I tl 50 mm š do 3 m z nemodifikovaného asfaltu</t>
  </si>
  <si>
    <t>1418518947</t>
  </si>
  <si>
    <t>51</t>
  </si>
  <si>
    <t>577154111</t>
  </si>
  <si>
    <t>Asfaltový beton vrstva obrusná ACO 11 (ABS) tř. I tl 60 mm š do 3 m z nemodifikovaného asfaltu</t>
  </si>
  <si>
    <t>-2141542468</t>
  </si>
  <si>
    <t xml:space="preserve">"D.4 příčné řezy" </t>
  </si>
  <si>
    <t xml:space="preserve">                              51*0,847</t>
  </si>
  <si>
    <t>52</t>
  </si>
  <si>
    <t>596811120</t>
  </si>
  <si>
    <t>Kladení betonové dlažby komunikací pro pěší do lože z kameniva vel do 0,09 m2 plochy do 50 m2</t>
  </si>
  <si>
    <t>1619061807</t>
  </si>
  <si>
    <t>53</t>
  </si>
  <si>
    <t>592453150</t>
  </si>
  <si>
    <t>dlažba desková betonová 30x30x5,5 cm sedá</t>
  </si>
  <si>
    <t>1949115680</t>
  </si>
  <si>
    <t>"10% z původní plochy" 23,939*0,1</t>
  </si>
  <si>
    <t xml:space="preserve"> Trubní vedení</t>
  </si>
  <si>
    <t>54</t>
  </si>
  <si>
    <t>R</t>
  </si>
  <si>
    <t>800A4006</t>
  </si>
  <si>
    <t>Přeložka kabelu VO</t>
  </si>
  <si>
    <t>730531320</t>
  </si>
  <si>
    <t>48/2</t>
  </si>
  <si>
    <t>55</t>
  </si>
  <si>
    <t>871360410</t>
  </si>
  <si>
    <t>Montáž kanalizačního potrubí korugovaného SN 10 z polypropylenu DN 250</t>
  </si>
  <si>
    <t>-1504760112</t>
  </si>
  <si>
    <t>56</t>
  </si>
  <si>
    <t>286147260</t>
  </si>
  <si>
    <t>trubka kanalizační ULTRA RIB 2 DIN SN 10 (PP) vnitřní průměr 250mm, dl. 6m</t>
  </si>
  <si>
    <t>557763808</t>
  </si>
  <si>
    <t>95/6*1,03</t>
  </si>
  <si>
    <t>57</t>
  </si>
  <si>
    <t>871360420</t>
  </si>
  <si>
    <t>Montáž kanalizačního potrubí korugovaného SN 16 z polypropylenu DN 250</t>
  </si>
  <si>
    <t>154196054</t>
  </si>
  <si>
    <t>58</t>
  </si>
  <si>
    <t>286147270</t>
  </si>
  <si>
    <t>trubka kanalizační ULTRA RIB 2  SN 16 (PP) vnitřní průměr 250mm, dl.5m</t>
  </si>
  <si>
    <t>392964624</t>
  </si>
  <si>
    <t>"SN 16" 51,7/5*1,03</t>
  </si>
  <si>
    <t>59</t>
  </si>
  <si>
    <t>871375221</t>
  </si>
  <si>
    <t>Kanalizační potrubí z tvrdého PVC-systém KG tuhost třídy SN8 DN300</t>
  </si>
  <si>
    <t>211496522</t>
  </si>
  <si>
    <t>60</t>
  </si>
  <si>
    <t>877373123</t>
  </si>
  <si>
    <t>Montáž tvarovek jednoosých na potrubí z trub z PVC těsněných kroužkem otevřený výkop. DN 300</t>
  </si>
  <si>
    <t>-2014630395</t>
  </si>
  <si>
    <t>61</t>
  </si>
  <si>
    <t>286119050</t>
  </si>
  <si>
    <t>koleno kanalizační plastové s hrdlem PPKGB 315/45°</t>
  </si>
  <si>
    <t>-1730187286</t>
  </si>
  <si>
    <t>62</t>
  </si>
  <si>
    <t>892372111</t>
  </si>
  <si>
    <t>Zabezpečení konců potrubí DN do 300 při tlakových zkouškách vodou</t>
  </si>
  <si>
    <t>-964715045</t>
  </si>
  <si>
    <t>63</t>
  </si>
  <si>
    <t>892381111</t>
  </si>
  <si>
    <t>Tlaková zkouška vodou potrubí DN 250, DN 300 nebo 350</t>
  </si>
  <si>
    <t>101935347</t>
  </si>
  <si>
    <t>64</t>
  </si>
  <si>
    <t>894138001</t>
  </si>
  <si>
    <t>Příplatek ZKD 0,60 m výšky vstupu na stokách</t>
  </si>
  <si>
    <t>113569694</t>
  </si>
  <si>
    <t>"infra šachty" 11/2</t>
  </si>
  <si>
    <t>65</t>
  </si>
  <si>
    <t>894411251</t>
  </si>
  <si>
    <t>Zřízení šachet kanalizačních z betonových dílců na potrubí DN 600 dno čedič2</t>
  </si>
  <si>
    <t>-864486096</t>
  </si>
  <si>
    <t>"šachty infra 5 ks" 5/2</t>
  </si>
  <si>
    <t>66</t>
  </si>
  <si>
    <t>592241800</t>
  </si>
  <si>
    <t>dno betonové šachtové infra TZZ 120/120/30/25</t>
  </si>
  <si>
    <t>-527024132</t>
  </si>
  <si>
    <t xml:space="preserve"> 5/2</t>
  </si>
  <si>
    <t>67</t>
  </si>
  <si>
    <t>592240500</t>
  </si>
  <si>
    <t>dílec betonový pro vstupní šachty SR-M PS 100x25x12 cm</t>
  </si>
  <si>
    <t>-924129475</t>
  </si>
  <si>
    <t>"infra" 1/2</t>
  </si>
  <si>
    <t>68</t>
  </si>
  <si>
    <t>592240510</t>
  </si>
  <si>
    <t>dílec betonový pro vstupní šachty SR-M PS 100x50x12 cm</t>
  </si>
  <si>
    <t>-690466233</t>
  </si>
  <si>
    <t>69</t>
  </si>
  <si>
    <t>592240511</t>
  </si>
  <si>
    <t>šachtová skruž SR-M 1500x1000 PS</t>
  </si>
  <si>
    <t>ks</t>
  </si>
  <si>
    <t>727410427</t>
  </si>
  <si>
    <t>70</t>
  </si>
  <si>
    <t>592240560</t>
  </si>
  <si>
    <t>dílec betonový pro vstupní šachty SH-M PS+K 100/62,5x67x12 cm</t>
  </si>
  <si>
    <t>-686863687</t>
  </si>
  <si>
    <t>"infra" 2/2</t>
  </si>
  <si>
    <t>71</t>
  </si>
  <si>
    <t>592240750</t>
  </si>
  <si>
    <t xml:space="preserve">deska betonová zákrytová AP-M 1000/625x270  </t>
  </si>
  <si>
    <t>-534778300</t>
  </si>
  <si>
    <t>"infra " 3/2</t>
  </si>
  <si>
    <t>72</t>
  </si>
  <si>
    <t>592240751</t>
  </si>
  <si>
    <t>deska přechodová  AP-MM1500/1000x380 Z PS</t>
  </si>
  <si>
    <t>-75304859</t>
  </si>
  <si>
    <t>"infra" 5/2</t>
  </si>
  <si>
    <t>73</t>
  </si>
  <si>
    <t>592243480</t>
  </si>
  <si>
    <t>těsnění elastomerové pro spojení šachetních dílů EMT DN 1000</t>
  </si>
  <si>
    <t>1767715399</t>
  </si>
  <si>
    <t>7/2</t>
  </si>
  <si>
    <t>74</t>
  </si>
  <si>
    <t>592243481</t>
  </si>
  <si>
    <t>těsnění elastomerové  DN 1500</t>
  </si>
  <si>
    <t>360563892</t>
  </si>
  <si>
    <t>9/2</t>
  </si>
  <si>
    <t>75</t>
  </si>
  <si>
    <t>899104111</t>
  </si>
  <si>
    <t>Osazení poklopů litinových nebo ocelových včetně rámů hmotnosti nad 150 kg</t>
  </si>
  <si>
    <t>399386957</t>
  </si>
  <si>
    <t>5/2</t>
  </si>
  <si>
    <t>76</t>
  </si>
  <si>
    <t>552434420</t>
  </si>
  <si>
    <t>poklop na vstupní šachtu litinový D600 D</t>
  </si>
  <si>
    <t>-1571073417</t>
  </si>
  <si>
    <t>77</t>
  </si>
  <si>
    <t>899722113</t>
  </si>
  <si>
    <t>Krytí potrubí z plastů výstražnou fólií z PVC 34cm</t>
  </si>
  <si>
    <t>-660637109</t>
  </si>
  <si>
    <t xml:space="preserve"> Ostatní konstrukce a práce-bourání</t>
  </si>
  <si>
    <t>78</t>
  </si>
  <si>
    <t>916231213</t>
  </si>
  <si>
    <t>Osazení chodníkového obrubníku betonového stojatého s boční opěrou do lože z betonu prostého</t>
  </si>
  <si>
    <t>1563610247</t>
  </si>
  <si>
    <t>79</t>
  </si>
  <si>
    <t>592172200</t>
  </si>
  <si>
    <t>obrubník betonový parkový 100 x 8 x 20 cm šedý</t>
  </si>
  <si>
    <t>1518657234</t>
  </si>
  <si>
    <t>"10% původní výměry" 37*0,1</t>
  </si>
  <si>
    <t>80</t>
  </si>
  <si>
    <t>919735113</t>
  </si>
  <si>
    <t>Řezání stávajícího živičného krytu hl do 150 mm</t>
  </si>
  <si>
    <t>-660968264</t>
  </si>
  <si>
    <t>13,3+51</t>
  </si>
  <si>
    <t>81</t>
  </si>
  <si>
    <t>919735114</t>
  </si>
  <si>
    <t>Řezání stávajícího živičného krytu hl do 200 mm</t>
  </si>
  <si>
    <t>1460922835</t>
  </si>
  <si>
    <t>82</t>
  </si>
  <si>
    <t>938909331</t>
  </si>
  <si>
    <t>Čištění vozovek metením ručně podkladu nebo krytu betonového nebo živičného</t>
  </si>
  <si>
    <t>-1013365033</t>
  </si>
  <si>
    <t>83</t>
  </si>
  <si>
    <t>969021131</t>
  </si>
  <si>
    <t>Vybourání kanalizačního potrubí DN do 300</t>
  </si>
  <si>
    <t>-1568161174</t>
  </si>
  <si>
    <t>"D.1, str. 33-bourání AC potrubí" 48</t>
  </si>
  <si>
    <t>84</t>
  </si>
  <si>
    <t>979021113</t>
  </si>
  <si>
    <t>Očištění vybouraných obrubníků a krajníků silničních při překopech inženýrských sítí</t>
  </si>
  <si>
    <t>-1267571852</t>
  </si>
  <si>
    <t>85</t>
  </si>
  <si>
    <t>979051111</t>
  </si>
  <si>
    <t>Očištění desek nebo dlaždic se spárováním z kameniva těženého při překopech inženýrských sítí</t>
  </si>
  <si>
    <t>-1847548336</t>
  </si>
  <si>
    <t>997</t>
  </si>
  <si>
    <t xml:space="preserve"> Přesun sutě</t>
  </si>
  <si>
    <t>86</t>
  </si>
  <si>
    <t>997221551</t>
  </si>
  <si>
    <t>Vodorovná doprava suti ze sypkých materiálů do 1 km</t>
  </si>
  <si>
    <t>46228888</t>
  </si>
  <si>
    <t>"asfalt" 2,719+5,05+13,65</t>
  </si>
  <si>
    <t>87</t>
  </si>
  <si>
    <t>997221559</t>
  </si>
  <si>
    <t>Příplatek ZKD 1 km u vodorovné dopravy suti ze sypkých materiálů</t>
  </si>
  <si>
    <t>354562175</t>
  </si>
  <si>
    <t>4*21,419</t>
  </si>
  <si>
    <t>88</t>
  </si>
  <si>
    <t>997221561</t>
  </si>
  <si>
    <t>Vodorovná doprava suti z kusových materiálů do 1 km</t>
  </si>
  <si>
    <t>-1904960730</t>
  </si>
  <si>
    <t>89</t>
  </si>
  <si>
    <t>997221569</t>
  </si>
  <si>
    <t>Příplatek ZKD 1 km u vodorovné dopravy suti z kusových materiálů</t>
  </si>
  <si>
    <t>-1182775219</t>
  </si>
  <si>
    <t>4*4,464</t>
  </si>
  <si>
    <t>90</t>
  </si>
  <si>
    <t>997221611</t>
  </si>
  <si>
    <t>Nakládání suti na dopravní prostředky pro vodorovnou dopravu</t>
  </si>
  <si>
    <t>-1677797240</t>
  </si>
  <si>
    <t>91</t>
  </si>
  <si>
    <t>997221612</t>
  </si>
  <si>
    <t>Nakládání vybouraných hmot na dopravní prostředky pro vodorovnou dopravu</t>
  </si>
  <si>
    <t>-788402973</t>
  </si>
  <si>
    <t>92</t>
  </si>
  <si>
    <t>997221815</t>
  </si>
  <si>
    <t>Poplatek za uložení betonového odpadu na skládce (skládkovné)</t>
  </si>
  <si>
    <t>2106501118</t>
  </si>
  <si>
    <t>93</t>
  </si>
  <si>
    <t>997221845</t>
  </si>
  <si>
    <t>Poplatek za uložení odpadu z asfaltových povrchů na skládce (skládkovné)</t>
  </si>
  <si>
    <t>277545886</t>
  </si>
  <si>
    <t>998</t>
  </si>
  <si>
    <t xml:space="preserve"> Přesun hmot</t>
  </si>
  <si>
    <t>94</t>
  </si>
  <si>
    <t>998276101</t>
  </si>
  <si>
    <t>Přesun hmot pro trubní vedení z trub z plastických hmot otevřený výkop</t>
  </si>
  <si>
    <t>-1181881854</t>
  </si>
  <si>
    <t>VRN</t>
  </si>
  <si>
    <t xml:space="preserve"> Vedlejší rozpočtové náklady</t>
  </si>
  <si>
    <t>VRN1</t>
  </si>
  <si>
    <t xml:space="preserve"> Průzkumné, geodetické a projektové práce</t>
  </si>
  <si>
    <t>95</t>
  </si>
  <si>
    <t>012303000</t>
  </si>
  <si>
    <t>Geodetické práce po výstavbě</t>
  </si>
  <si>
    <t>Kč</t>
  </si>
  <si>
    <t>1024</t>
  </si>
  <si>
    <t>510941260</t>
  </si>
  <si>
    <t>96</t>
  </si>
  <si>
    <t>013254000</t>
  </si>
  <si>
    <t>Dokumentace skutečného provedení stavby</t>
  </si>
  <si>
    <t>-1003272324</t>
  </si>
  <si>
    <t>VRN3</t>
  </si>
  <si>
    <t xml:space="preserve"> Zařízení staveniště</t>
  </si>
  <si>
    <t>97</t>
  </si>
  <si>
    <t>030001000</t>
  </si>
  <si>
    <t>Zařízení staveniště</t>
  </si>
  <si>
    <t>835572999</t>
  </si>
  <si>
    <t>VRN4</t>
  </si>
  <si>
    <t xml:space="preserve"> Inženýrská činnost</t>
  </si>
  <si>
    <t>98</t>
  </si>
  <si>
    <t>043134000</t>
  </si>
  <si>
    <t>Zkoušky zatěžovací</t>
  </si>
  <si>
    <t>-1322440748</t>
  </si>
  <si>
    <t>VRN5</t>
  </si>
  <si>
    <t xml:space="preserve"> Finanční náklady</t>
  </si>
  <si>
    <t>99</t>
  </si>
  <si>
    <t>053103000</t>
  </si>
  <si>
    <t>Místní poplatky</t>
  </si>
  <si>
    <t>1312532262</t>
  </si>
  <si>
    <t>VRN7</t>
  </si>
  <si>
    <t xml:space="preserve"> Provozní vlivy</t>
  </si>
  <si>
    <t>072002000</t>
  </si>
  <si>
    <t>Silniční provoz</t>
  </si>
  <si>
    <t>233338299</t>
  </si>
  <si>
    <t>So 02 - Dešťová kanalizace</t>
  </si>
  <si>
    <t xml:space="preserve">    2 -  Zakládání</t>
  </si>
  <si>
    <t>113105113</t>
  </si>
  <si>
    <t>Rozebrání dlažeb z lomového kamene kladených na MC vyspárované MC</t>
  </si>
  <si>
    <t>-1128029385</t>
  </si>
  <si>
    <t>2,6*2,5</t>
  </si>
  <si>
    <t>-1279539648</t>
  </si>
  <si>
    <t>"D.4 příčné řezy" 37*1,293</t>
  </si>
  <si>
    <t>556949713</t>
  </si>
  <si>
    <t>"D.4 příčné řezy" 11,3*2,1</t>
  </si>
  <si>
    <t xml:space="preserve">                             13,3*1,493</t>
  </si>
  <si>
    <t>1002154290</t>
  </si>
  <si>
    <t>"D.2 příčné řezy" 9*1,893</t>
  </si>
  <si>
    <t>-291112812</t>
  </si>
  <si>
    <t>"D.4 příčné řezy" 51*1,493</t>
  </si>
  <si>
    <t>113201112</t>
  </si>
  <si>
    <t>Vytrhání obrub silničních ležatých</t>
  </si>
  <si>
    <t>-416522050</t>
  </si>
  <si>
    <t>"betonové pásky" 37</t>
  </si>
  <si>
    <t>-1667790520</t>
  </si>
  <si>
    <t>"D.4 příčné řezy, silniční obrubník" 37</t>
  </si>
  <si>
    <t>2054740030</t>
  </si>
  <si>
    <t>-1731010174</t>
  </si>
  <si>
    <t>1567314593</t>
  </si>
  <si>
    <t>-506674772</t>
  </si>
  <si>
    <t>(2*1,7)+(2*1,293)</t>
  </si>
  <si>
    <t>698853546</t>
  </si>
  <si>
    <t>1,7+1,293</t>
  </si>
  <si>
    <t>-961453074</t>
  </si>
  <si>
    <t>(5*1,7)+(3*1,293)</t>
  </si>
  <si>
    <t>-1176293834</t>
  </si>
  <si>
    <t>"D.4 příčné řezy" 5,5*1,7*0,15</t>
  </si>
  <si>
    <t xml:space="preserve">                             34,6*1,293*0,15</t>
  </si>
  <si>
    <t>-836471189</t>
  </si>
  <si>
    <t>"km 0,005-0,16: odlehč.stoka,kabel O2 2x, vodovod, plynovovd, kanalizace 2x, VO 2x, kabel NN, celkem 60% výkopu " (29,178+28,23)*0,5</t>
  </si>
  <si>
    <t>"km 0,1122-0,1215: kanalizace, parovod2x, O2 2x, kabel VN" 6*1,293*1,293*2</t>
  </si>
  <si>
    <t>169091236</t>
  </si>
  <si>
    <t>"D.3 podélný profil"</t>
  </si>
  <si>
    <t>"VO-Š1" 9,5*1,7*(0,1+2,67+2,65)/3</t>
  </si>
  <si>
    <t>"Š1-Š2" 7,3*1,7*(2,65+1,9)/2</t>
  </si>
  <si>
    <t>"Š2-Š3" 32,9*1,293*(1,9+1,1)/2</t>
  </si>
  <si>
    <t>"Š3-Š4" 15*1,293*(1,1+4,1)/2</t>
  </si>
  <si>
    <t>"Š4-Š5" 37*1,293*(4,1+2,55)/2</t>
  </si>
  <si>
    <t>"Š5-Š6" 24*1,293*(2,5+2,8)/2</t>
  </si>
  <si>
    <t>"Š6-Š7" 36*1,293*(2,8+2,5)/2</t>
  </si>
  <si>
    <t>"rozšíření pro šachty DN 1000-2 ks"(0,8*2,5*2,65)+(0,8*2,5*1,9)</t>
  </si>
  <si>
    <t>"odpočet sejmutí ornice" -8,114</t>
  </si>
  <si>
    <t>"odpočet odstranění asfaltu" -(43,587*0,11)-(17,037*0,2)-(76,143*0,11)</t>
  </si>
  <si>
    <t>"odpočet rozebrání dlažby" -6,5*0,05</t>
  </si>
  <si>
    <t>"z toho 50% tř. 3" 530,177*0,5</t>
  </si>
  <si>
    <t>-1227512198</t>
  </si>
  <si>
    <t>"50%" 265,089*0,5</t>
  </si>
  <si>
    <t>87733241</t>
  </si>
  <si>
    <t>"50% tř. 4" 530,177*0,5</t>
  </si>
  <si>
    <t>1869321044</t>
  </si>
  <si>
    <t>-961448804</t>
  </si>
  <si>
    <t>"VO-Š1" 9,5*(0,1+2,67+2,65)/3</t>
  </si>
  <si>
    <t>"Š2-Š3" 32,9*(1,9+1,1)/2</t>
  </si>
  <si>
    <t>340866210</t>
  </si>
  <si>
    <t>"Š1-Š2" 7,3*(2,65+1,9)/2</t>
  </si>
  <si>
    <t>"Š3-Š4" 15*(1,1+4,1)/2</t>
  </si>
  <si>
    <t>"Š4-Š5" 37*(4,1+2,55)/2</t>
  </si>
  <si>
    <t>"Š5-Š6" 24*(2,5+2,8)/2</t>
  </si>
  <si>
    <t>"Š6-Š7" 36*(2,8+2,5)/2</t>
  </si>
  <si>
    <t>-1845976795</t>
  </si>
  <si>
    <t>-1305381469</t>
  </si>
  <si>
    <t>-531000356</t>
  </si>
  <si>
    <t>"z toho 50%" 143,415*0,5</t>
  </si>
  <si>
    <t>-323143151</t>
  </si>
  <si>
    <t>"výkop celkem" 530,177</t>
  </si>
  <si>
    <t>"odpočet" -71,708</t>
  </si>
  <si>
    <t>"z toho 55%" 458,469*0,55</t>
  </si>
  <si>
    <t>-406360331</t>
  </si>
  <si>
    <t>"Na Strži 5,5 m" -5,5*1,7*0,606</t>
  </si>
  <si>
    <t>"nezp.terén p.p.č.1172/1" -34,6*1,293*0,3</t>
  </si>
  <si>
    <t>1350832251</t>
  </si>
  <si>
    <t>511,090*6</t>
  </si>
  <si>
    <t>58981326</t>
  </si>
  <si>
    <t>-1255092463</t>
  </si>
  <si>
    <t>511,090*1,9</t>
  </si>
  <si>
    <t>-287048536</t>
  </si>
  <si>
    <t>"odpočet lože" -45,343</t>
  </si>
  <si>
    <t>"odpočet obsyp vč. potrubí" -155,306-71,407</t>
  </si>
  <si>
    <t>-1296065057</t>
  </si>
  <si>
    <t>38375748</t>
  </si>
  <si>
    <t>"nezpevn.terén Na Strži" 5,5*1,7*1,05</t>
  </si>
  <si>
    <t>"nezpevn.terén p.p.č.1172/1" 34,6*1,293*1,05</t>
  </si>
  <si>
    <t>"asf.cesta Na Strži" 11,3*1,7*1,05</t>
  </si>
  <si>
    <t>"asf.cesta Na Strži" 13,3*1,293*1,05</t>
  </si>
  <si>
    <t>"asf.cesta V Úvozu" 51*1,293*1,05</t>
  </si>
  <si>
    <t>"asf.cesta Bartoňova" 9*1,293*1,05</t>
  </si>
  <si>
    <t>"chodník Bartoňova" 37*1,293*1,05</t>
  </si>
  <si>
    <t>"odpočet potrubí" -161,7*0,4416</t>
  </si>
  <si>
    <t>2036832375</t>
  </si>
  <si>
    <t>-1358716710</t>
  </si>
  <si>
    <t>"D.4 příčné řezy" 5,5*1,7</t>
  </si>
  <si>
    <t xml:space="preserve">                             34,6*1,293</t>
  </si>
  <si>
    <t>-251630706</t>
  </si>
  <si>
    <t>-906380538</t>
  </si>
  <si>
    <t xml:space="preserve"> Zakládání</t>
  </si>
  <si>
    <t>274313711</t>
  </si>
  <si>
    <t>Základové pásy z betonu tř. C 20/25</t>
  </si>
  <si>
    <t>1132620259</t>
  </si>
  <si>
    <t>"D.1, str. 8, základ pod oplocení" 4*0,3*0,8</t>
  </si>
  <si>
    <t>313432112</t>
  </si>
  <si>
    <t>Předsádkový beton vodostavebný V4 tř. B 20 tl od 150 do 300 mm</t>
  </si>
  <si>
    <t>-703355513</t>
  </si>
  <si>
    <t>"D.5 -výustní objekt, základ" 2,6*0,7*0,35</t>
  </si>
  <si>
    <t>321222311</t>
  </si>
  <si>
    <t>Zdění obkladního zdiva vodních staveb kvádrového objem do 0,2 m3</t>
  </si>
  <si>
    <t>1121510339</t>
  </si>
  <si>
    <t>"D.5 výustní objekt" 2,6*2,5*0,25</t>
  </si>
  <si>
    <t>338121123</t>
  </si>
  <si>
    <t>Osazování sloupků a vzpěr ŽB plotových zabetonováním patky o objemu do 0,15 m3</t>
  </si>
  <si>
    <t>336260068</t>
  </si>
  <si>
    <t>592310400</t>
  </si>
  <si>
    <t>sloupek betonový plotový průběžný PLT 11/16/230 SPR nat.  105 x 160 x 2300</t>
  </si>
  <si>
    <t>1497971255</t>
  </si>
  <si>
    <t>338171121</t>
  </si>
  <si>
    <t>Osazování sloupků a vzpěr plotových ocelových v 2,60 m se zalitím MC</t>
  </si>
  <si>
    <t>261225833</t>
  </si>
  <si>
    <t>553422500</t>
  </si>
  <si>
    <t>sloupek plotový průběžný pozinkované a komaxitové 1500/38x1,5 mm</t>
  </si>
  <si>
    <t>-322190415</t>
  </si>
  <si>
    <t>348262004</t>
  </si>
  <si>
    <t>Plot z betonových bloků zeď š. do 200mm jednořadá z bloků vel. do 0,02 m2 hladkých přírodních</t>
  </si>
  <si>
    <t>19929964</t>
  </si>
  <si>
    <t>4*0,5</t>
  </si>
  <si>
    <t>348401130</t>
  </si>
  <si>
    <t>Osazení oplocení ze strojového pletiva s napínacími dráty výšky do 2,0 m do 15° sklonu svahu</t>
  </si>
  <si>
    <t>-426615571</t>
  </si>
  <si>
    <t>313275020</t>
  </si>
  <si>
    <t>pletivo FLUIDEX čtvercová oka 50 mm x 2,2 mm x 150 cm</t>
  </si>
  <si>
    <t>2065854749</t>
  </si>
  <si>
    <t>1603478736</t>
  </si>
  <si>
    <t>1762330976</t>
  </si>
  <si>
    <t>451311521</t>
  </si>
  <si>
    <t>Podklad pro dlažbu z betonu prostého vodostavebného V4 tř. B 20 vrstva tl nad 100 do 150 mm</t>
  </si>
  <si>
    <t>-1761898061</t>
  </si>
  <si>
    <t>"D.1, str. 24 - opevnění vodoteče" 2,6*2,5</t>
  </si>
  <si>
    <t>-1751316785</t>
  </si>
  <si>
    <t>"nezpevn.terén Na Strži" 5,5*1,7*0,21</t>
  </si>
  <si>
    <t>"nezpevn.terén p.p.č.1172/1" 34,6*1,293*0,21</t>
  </si>
  <si>
    <t>"asf.cesta Na Strži" 11,3*1,7*0,21</t>
  </si>
  <si>
    <t>"asf.cesta Na Strži" 13,3*1,293*0,21</t>
  </si>
  <si>
    <t>"asf.cesta V Úvozu" 51*1,293*0,21</t>
  </si>
  <si>
    <t>"chodník Bartoňova" 37*1,293*0,21</t>
  </si>
  <si>
    <t>"asf.cesta Bartoňova" 9*1,293*0,21</t>
  </si>
  <si>
    <t>-2125151701</t>
  </si>
  <si>
    <t>"Š 1 a 2" 3</t>
  </si>
  <si>
    <t>180778889</t>
  </si>
  <si>
    <t>"Š1" 1</t>
  </si>
  <si>
    <t>1512464500</t>
  </si>
  <si>
    <t>592240120</t>
  </si>
  <si>
    <t>prstenec betonový vyrovnávací ke krytu šachty AR-V 625/80 62,5x8x12 cm</t>
  </si>
  <si>
    <t>1758769581</t>
  </si>
  <si>
    <t>"Š2" 1</t>
  </si>
  <si>
    <t>535652176</t>
  </si>
  <si>
    <t>-1904496916</t>
  </si>
  <si>
    <t>"Bartoňova" 9*1,293</t>
  </si>
  <si>
    <t>600911432</t>
  </si>
  <si>
    <t>"Na Strži" 11,3*2,1</t>
  </si>
  <si>
    <t>"Na Strži" 13,3*1,493</t>
  </si>
  <si>
    <t>"chodník" 37*1</t>
  </si>
  <si>
    <t>"V Úvozu" 51*1,493</t>
  </si>
  <si>
    <t>-430686382</t>
  </si>
  <si>
    <t>"D.2 příčné řezy" 9*2,1</t>
  </si>
  <si>
    <t xml:space="preserve">                             51*1,493</t>
  </si>
  <si>
    <t>564981672</t>
  </si>
  <si>
    <t>9*1,493</t>
  </si>
  <si>
    <t>23227804</t>
  </si>
  <si>
    <t>-544516996</t>
  </si>
  <si>
    <t xml:space="preserve">                              51*1,493</t>
  </si>
  <si>
    <t>-1044778538</t>
  </si>
  <si>
    <t>-605320818</t>
  </si>
  <si>
    <t>"10% z původní plochy" 47,841*0,1</t>
  </si>
  <si>
    <t>-2062934457</t>
  </si>
  <si>
    <t>871353121</t>
  </si>
  <si>
    <t>Montáž kanalizačního potrubí z PVC těsněné gumovým kroužkem otevřený výkop sklon do 20 % DN 200</t>
  </si>
  <si>
    <t>305273061</t>
  </si>
  <si>
    <t>"D.1 - str.32 přepojení kolektoru stanič. 41" 4</t>
  </si>
  <si>
    <t>"přepojení vpusti stanič. 138,4" 2</t>
  </si>
  <si>
    <t>286112660</t>
  </si>
  <si>
    <t>trubka KGEM s hrdlem 200X5,9X2M SN8 KOEX,PVC</t>
  </si>
  <si>
    <t>2018537819</t>
  </si>
  <si>
    <t>871440410</t>
  </si>
  <si>
    <t>Montáž kanalizačního potrubí korugovaného z polypropylenu DN 600</t>
  </si>
  <si>
    <t>-2015659220</t>
  </si>
  <si>
    <t>"situace C.2" 161,7</t>
  </si>
  <si>
    <t>2861</t>
  </si>
  <si>
    <t>Potrubí PE HD SN 6 DN 600/6m</t>
  </si>
  <si>
    <t>-466570607</t>
  </si>
  <si>
    <t>P</t>
  </si>
  <si>
    <t>Poznámka k položce:_x000D_
Dle technické specifikace D.1 ozn. SKA</t>
  </si>
  <si>
    <t>64,7/6*1,015</t>
  </si>
  <si>
    <t>2862</t>
  </si>
  <si>
    <t>Potrubí PE HD SN 8 DN 600/6m</t>
  </si>
  <si>
    <t>827805406</t>
  </si>
  <si>
    <t>97/6*1,015</t>
  </si>
  <si>
    <t>877355211</t>
  </si>
  <si>
    <t>Montáž tvarovek z tvrdého PVC-systém KG nebo z polypropylenu-systém KG 2000 jednoosé DN 200</t>
  </si>
  <si>
    <t>-521877036</t>
  </si>
  <si>
    <t>286113660</t>
  </si>
  <si>
    <t>koleno kanalizace plastové KGB 200x45°</t>
  </si>
  <si>
    <t>-598466724</t>
  </si>
  <si>
    <t>286113650</t>
  </si>
  <si>
    <t>koleno kanalizace plastové KGB 200x30°</t>
  </si>
  <si>
    <t>-271862348</t>
  </si>
  <si>
    <t>286115700</t>
  </si>
  <si>
    <t>objímka převlečná kanalizace plastové KGU DN 200</t>
  </si>
  <si>
    <t>-49668572</t>
  </si>
  <si>
    <t>877395121</t>
  </si>
  <si>
    <t>Výřez a montáž odbočného sedla na potrubí z kanalizačních trub z PE DN 600</t>
  </si>
  <si>
    <t>1461358903</t>
  </si>
  <si>
    <t>"D.1 - str. 32 - přepojení odvodnění kolektoru" 1</t>
  </si>
  <si>
    <t>"přepojení vpusti  stanič. 138,4" 1</t>
  </si>
  <si>
    <t>2863</t>
  </si>
  <si>
    <t>EASY CLIP 90° navrtací odbočka DN 600/200</t>
  </si>
  <si>
    <t>259414225</t>
  </si>
  <si>
    <t>877395211</t>
  </si>
  <si>
    <t>Montáž tvarovek z PEjednoosé DN 400</t>
  </si>
  <si>
    <t>-940231948</t>
  </si>
  <si>
    <t>"spoj  pro potrubí PE HD a BET ve stanič.131,3 m, D.1 - str.32" 1</t>
  </si>
  <si>
    <t>2865</t>
  </si>
  <si>
    <t>Spojka Flex seal DN 400</t>
  </si>
  <si>
    <t>-1349939075</t>
  </si>
  <si>
    <t>877425211</t>
  </si>
  <si>
    <t>Montáž tvarovek z tvrdého PVC-systém KG nebo z polypropylenu-systém KG 2000 jednoosé DN 500</t>
  </si>
  <si>
    <t>1610599258</t>
  </si>
  <si>
    <t>"přepojení PP UR2 DN 500 do IŠ6, D.01 - str. 32" 1</t>
  </si>
  <si>
    <t>286147480</t>
  </si>
  <si>
    <t>objímka přesuvná URU 500mm pro potrubí kanalizační žebrované ULTRA RIB</t>
  </si>
  <si>
    <t>128447502</t>
  </si>
  <si>
    <t>877425221</t>
  </si>
  <si>
    <t>Montáž tvarovek z PE dvouosé DN 600</t>
  </si>
  <si>
    <t>841153442</t>
  </si>
  <si>
    <t>"přepojení dešťové kanal.  ve stan. 131,3 m- D.01, str. 32" 1</t>
  </si>
  <si>
    <t>2864</t>
  </si>
  <si>
    <t>Odbočka PE HD DN 600/400</t>
  </si>
  <si>
    <t>1978759501</t>
  </si>
  <si>
    <t>892441111</t>
  </si>
  <si>
    <t>Tlaková zkouška vodou potrubí DN 600</t>
  </si>
  <si>
    <t>1525581881</t>
  </si>
  <si>
    <t>892442111</t>
  </si>
  <si>
    <t>Zabezpečení konců potrubí DN nad 300 do 600 při tlakových zkouškách vodou</t>
  </si>
  <si>
    <t>1371449719</t>
  </si>
  <si>
    <t>-1303206272</t>
  </si>
  <si>
    <t>"šachty DN 1000" 2</t>
  </si>
  <si>
    <t>1003455264</t>
  </si>
  <si>
    <t>"šachty DN 1000 mm" 2</t>
  </si>
  <si>
    <t>1213645844</t>
  </si>
  <si>
    <t>592240490</t>
  </si>
  <si>
    <t>dno betonové šachtové SU-M 1000 x 1085 DN 600 KK  100 x 108,5 x 23 cm</t>
  </si>
  <si>
    <t>-487436860</t>
  </si>
  <si>
    <t>1523391011</t>
  </si>
  <si>
    <t>"Š1 a Š2" 2</t>
  </si>
  <si>
    <t>86272888</t>
  </si>
  <si>
    <t>-39842833</t>
  </si>
  <si>
    <t>-705088267</t>
  </si>
  <si>
    <t>"Š1"   1</t>
  </si>
  <si>
    <t>522169117</t>
  </si>
  <si>
    <t>"Š 2"  1</t>
  </si>
  <si>
    <t>-1292824124</t>
  </si>
  <si>
    <t>55194409</t>
  </si>
  <si>
    <t>"šachty DN 1000" 5</t>
  </si>
  <si>
    <t>"infra šachty" 7/2</t>
  </si>
  <si>
    <t>2069310667</t>
  </si>
  <si>
    <t>-376106925</t>
  </si>
  <si>
    <t>2+5/2</t>
  </si>
  <si>
    <t>1406138321</t>
  </si>
  <si>
    <t>1338369704</t>
  </si>
  <si>
    <t>101</t>
  </si>
  <si>
    <t>915491211</t>
  </si>
  <si>
    <t>Osazení vodícího proužku z betonových desek do betonového lože tl do 100 mm š proužku 250 mm</t>
  </si>
  <si>
    <t>-1837465807</t>
  </si>
  <si>
    <t>102</t>
  </si>
  <si>
    <t>592185840</t>
  </si>
  <si>
    <t>přídlažba 50x25x8 cm</t>
  </si>
  <si>
    <t>-1726495269</t>
  </si>
  <si>
    <t>"10% původní výměry" 37,000*0,1</t>
  </si>
  <si>
    <t>103</t>
  </si>
  <si>
    <t>916131213</t>
  </si>
  <si>
    <t>Osazení silničního obrubníku betonového stojatého s boční opěrou do lože z betonu prostého</t>
  </si>
  <si>
    <t>1877811419</t>
  </si>
  <si>
    <t>104</t>
  </si>
  <si>
    <t>592174100</t>
  </si>
  <si>
    <t>obrubník betonový chodníkový ABO 100/10/25 II nat 100x10x25 cm</t>
  </si>
  <si>
    <t>1512768785</t>
  </si>
  <si>
    <t>105</t>
  </si>
  <si>
    <t>1754447712</t>
  </si>
  <si>
    <t>11,3+13,3+51</t>
  </si>
  <si>
    <t>106</t>
  </si>
  <si>
    <t>758685518</t>
  </si>
  <si>
    <t>107</t>
  </si>
  <si>
    <t>938901101</t>
  </si>
  <si>
    <t>Očištění dlažby z lomového kamene nebo z betonových desek od porostu</t>
  </si>
  <si>
    <t>920156892</t>
  </si>
  <si>
    <t>108</t>
  </si>
  <si>
    <t>-447376087</t>
  </si>
  <si>
    <t>109</t>
  </si>
  <si>
    <t>966052121</t>
  </si>
  <si>
    <t>Bourání sloupků a vzpěr ŽB plotových s betonovou patkou</t>
  </si>
  <si>
    <t>1141098521</t>
  </si>
  <si>
    <t>110</t>
  </si>
  <si>
    <t>966071822</t>
  </si>
  <si>
    <t>Rozebrání drátěného pletiva se čtvercovými oky výšky do 2,0 m</t>
  </si>
  <si>
    <t>-1808539209</t>
  </si>
  <si>
    <t>111</t>
  </si>
  <si>
    <t>-1855870584</t>
  </si>
  <si>
    <t>"D.1, str. 33 " 30</t>
  </si>
  <si>
    <t>112</t>
  </si>
  <si>
    <t>1678296256</t>
  </si>
  <si>
    <t>113</t>
  </si>
  <si>
    <t>1052434804</t>
  </si>
  <si>
    <t>114</t>
  </si>
  <si>
    <t>-1037745955</t>
  </si>
  <si>
    <t>"asfalt" 13,773+7,667+24,061</t>
  </si>
  <si>
    <t>115</t>
  </si>
  <si>
    <t>-390645379</t>
  </si>
  <si>
    <t>4*45,501</t>
  </si>
  <si>
    <t>116</t>
  </si>
  <si>
    <t>-1900885129</t>
  </si>
  <si>
    <t>117</t>
  </si>
  <si>
    <t>1681070295</t>
  </si>
  <si>
    <t>118</t>
  </si>
  <si>
    <t>1961223782</t>
  </si>
  <si>
    <t>119</t>
  </si>
  <si>
    <t>2023259573</t>
  </si>
  <si>
    <t>120</t>
  </si>
  <si>
    <t>-1666604590</t>
  </si>
  <si>
    <t>121</t>
  </si>
  <si>
    <t>-1231768472</t>
  </si>
  <si>
    <t>122</t>
  </si>
  <si>
    <t>421927877</t>
  </si>
  <si>
    <t>123</t>
  </si>
  <si>
    <t>1788223654</t>
  </si>
  <si>
    <t>124</t>
  </si>
  <si>
    <t>-946897831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</si>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</sst>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9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abSelected="1" topLeftCell="A12" workbookViewId="0">
      <selection activeCell="AN9" sqref="AN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343"/>
      <c r="AS2" s="343"/>
      <c r="AT2" s="343"/>
      <c r="AU2" s="343"/>
      <c r="AV2" s="343"/>
      <c r="AW2" s="343"/>
      <c r="AX2" s="343"/>
      <c r="AY2" s="343"/>
      <c r="AZ2" s="343"/>
      <c r="BA2" s="343"/>
      <c r="BB2" s="343"/>
      <c r="BC2" s="343"/>
      <c r="BD2" s="343"/>
      <c r="BE2" s="343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44" t="s">
        <v>14</v>
      </c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23"/>
      <c r="AQ5" s="23"/>
      <c r="AR5" s="21"/>
      <c r="BE5" s="337" t="s">
        <v>15</v>
      </c>
      <c r="BS5" s="18" t="s">
        <v>6</v>
      </c>
    </row>
    <row r="6" spans="1:74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46" t="s">
        <v>17</v>
      </c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23"/>
      <c r="AQ6" s="23"/>
      <c r="AR6" s="21"/>
      <c r="BE6" s="338"/>
      <c r="BS6" s="18" t="s">
        <v>18</v>
      </c>
    </row>
    <row r="7" spans="1:74" ht="12" customHeight="1">
      <c r="B7" s="22"/>
      <c r="C7" s="23"/>
      <c r="D7" s="30" t="s">
        <v>19</v>
      </c>
      <c r="E7" s="23"/>
      <c r="F7" s="23"/>
      <c r="G7" s="23"/>
      <c r="H7" s="23"/>
      <c r="I7" s="23"/>
      <c r="J7" s="23"/>
      <c r="K7" s="28" t="s">
        <v>20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21</v>
      </c>
      <c r="AL7" s="23"/>
      <c r="AM7" s="23"/>
      <c r="AN7" s="28" t="s">
        <v>20</v>
      </c>
      <c r="AO7" s="23"/>
      <c r="AP7" s="23"/>
      <c r="AQ7" s="23"/>
      <c r="AR7" s="21"/>
      <c r="BE7" s="338"/>
      <c r="BS7" s="18" t="s">
        <v>22</v>
      </c>
    </row>
    <row r="8" spans="1:74" ht="12" customHeight="1">
      <c r="B8" s="22"/>
      <c r="C8" s="23"/>
      <c r="D8" s="30" t="s">
        <v>23</v>
      </c>
      <c r="E8" s="23"/>
      <c r="F8" s="23"/>
      <c r="G8" s="23"/>
      <c r="H8" s="23"/>
      <c r="I8" s="23"/>
      <c r="J8" s="23"/>
      <c r="K8" s="28" t="s">
        <v>24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25</v>
      </c>
      <c r="AL8" s="23"/>
      <c r="AM8" s="23"/>
      <c r="AN8" s="333">
        <v>43581</v>
      </c>
      <c r="AO8" s="23"/>
      <c r="AP8" s="23"/>
      <c r="AQ8" s="23"/>
      <c r="AR8" s="21"/>
      <c r="BE8" s="338"/>
      <c r="BS8" s="18" t="s">
        <v>26</v>
      </c>
    </row>
    <row r="9" spans="1:74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38"/>
      <c r="BS9" s="18" t="s">
        <v>27</v>
      </c>
    </row>
    <row r="10" spans="1:74" ht="12" customHeight="1">
      <c r="B10" s="22"/>
      <c r="C10" s="23"/>
      <c r="D10" s="30" t="s">
        <v>28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29</v>
      </c>
      <c r="AL10" s="23"/>
      <c r="AM10" s="23"/>
      <c r="AN10" s="28" t="s">
        <v>20</v>
      </c>
      <c r="AO10" s="23"/>
      <c r="AP10" s="23"/>
      <c r="AQ10" s="23"/>
      <c r="AR10" s="21"/>
      <c r="BE10" s="338"/>
      <c r="BS10" s="18" t="s">
        <v>18</v>
      </c>
    </row>
    <row r="11" spans="1:74" ht="18.399999999999999" customHeight="1">
      <c r="B11" s="22"/>
      <c r="C11" s="23"/>
      <c r="D11" s="23"/>
      <c r="E11" s="28" t="s">
        <v>30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31</v>
      </c>
      <c r="AL11" s="23"/>
      <c r="AM11" s="23"/>
      <c r="AN11" s="28" t="s">
        <v>20</v>
      </c>
      <c r="AO11" s="23"/>
      <c r="AP11" s="23"/>
      <c r="AQ11" s="23"/>
      <c r="AR11" s="21"/>
      <c r="BE11" s="338"/>
      <c r="BS11" s="18" t="s">
        <v>18</v>
      </c>
    </row>
    <row r="12" spans="1:74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38"/>
      <c r="BS12" s="18" t="s">
        <v>18</v>
      </c>
    </row>
    <row r="13" spans="1:74" ht="12" customHeight="1">
      <c r="B13" s="22"/>
      <c r="C13" s="23"/>
      <c r="D13" s="30" t="s">
        <v>32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29</v>
      </c>
      <c r="AL13" s="23"/>
      <c r="AM13" s="23"/>
      <c r="AN13" s="32" t="s">
        <v>33</v>
      </c>
      <c r="AO13" s="23"/>
      <c r="AP13" s="23"/>
      <c r="AQ13" s="23"/>
      <c r="AR13" s="21"/>
      <c r="BE13" s="338"/>
      <c r="BS13" s="18" t="s">
        <v>18</v>
      </c>
    </row>
    <row r="14" spans="1:74" ht="12.75">
      <c r="B14" s="22"/>
      <c r="C14" s="23"/>
      <c r="D14" s="23"/>
      <c r="E14" s="347" t="s">
        <v>33</v>
      </c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0" t="s">
        <v>31</v>
      </c>
      <c r="AL14" s="23"/>
      <c r="AM14" s="23"/>
      <c r="AN14" s="32" t="s">
        <v>33</v>
      </c>
      <c r="AO14" s="23"/>
      <c r="AP14" s="23"/>
      <c r="AQ14" s="23"/>
      <c r="AR14" s="21"/>
      <c r="BE14" s="338"/>
      <c r="BS14" s="18" t="s">
        <v>18</v>
      </c>
    </row>
    <row r="15" spans="1:74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38"/>
      <c r="BS15" s="18" t="s">
        <v>4</v>
      </c>
    </row>
    <row r="16" spans="1:74" ht="12" customHeight="1">
      <c r="B16" s="22"/>
      <c r="C16" s="23"/>
      <c r="D16" s="30" t="s">
        <v>34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29</v>
      </c>
      <c r="AL16" s="23"/>
      <c r="AM16" s="23"/>
      <c r="AN16" s="28" t="s">
        <v>20</v>
      </c>
      <c r="AO16" s="23"/>
      <c r="AP16" s="23"/>
      <c r="AQ16" s="23"/>
      <c r="AR16" s="21"/>
      <c r="BE16" s="338"/>
      <c r="BS16" s="18" t="s">
        <v>4</v>
      </c>
    </row>
    <row r="17" spans="2:71" ht="18.399999999999999" customHeight="1">
      <c r="B17" s="22"/>
      <c r="C17" s="23"/>
      <c r="D17" s="23"/>
      <c r="E17" s="28" t="s">
        <v>35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31</v>
      </c>
      <c r="AL17" s="23"/>
      <c r="AM17" s="23"/>
      <c r="AN17" s="28" t="s">
        <v>20</v>
      </c>
      <c r="AO17" s="23"/>
      <c r="AP17" s="23"/>
      <c r="AQ17" s="23"/>
      <c r="AR17" s="21"/>
      <c r="BE17" s="338"/>
      <c r="BS17" s="18" t="s">
        <v>36</v>
      </c>
    </row>
    <row r="18" spans="2:7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38"/>
      <c r="BS18" s="18" t="s">
        <v>6</v>
      </c>
    </row>
    <row r="19" spans="2:71" ht="12" customHeight="1">
      <c r="B19" s="22"/>
      <c r="C19" s="23"/>
      <c r="D19" s="30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29</v>
      </c>
      <c r="AL19" s="23"/>
      <c r="AM19" s="23"/>
      <c r="AN19" s="28" t="s">
        <v>20</v>
      </c>
      <c r="AO19" s="23"/>
      <c r="AP19" s="23"/>
      <c r="AQ19" s="23"/>
      <c r="AR19" s="21"/>
      <c r="BE19" s="338"/>
      <c r="BS19" s="18" t="s">
        <v>6</v>
      </c>
    </row>
    <row r="20" spans="2:71" ht="18.399999999999999" customHeight="1">
      <c r="B20" s="22"/>
      <c r="C20" s="23"/>
      <c r="D20" s="23"/>
      <c r="E20" s="28" t="s">
        <v>30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31</v>
      </c>
      <c r="AL20" s="23"/>
      <c r="AM20" s="23"/>
      <c r="AN20" s="28" t="s">
        <v>20</v>
      </c>
      <c r="AO20" s="23"/>
      <c r="AP20" s="23"/>
      <c r="AQ20" s="23"/>
      <c r="AR20" s="21"/>
      <c r="BE20" s="338"/>
      <c r="BS20" s="18" t="s">
        <v>4</v>
      </c>
    </row>
    <row r="21" spans="2:7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38"/>
    </row>
    <row r="22" spans="2:71" ht="12" customHeight="1">
      <c r="B22" s="22"/>
      <c r="C22" s="23"/>
      <c r="D22" s="30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38"/>
    </row>
    <row r="23" spans="2:71" ht="16.5" customHeight="1">
      <c r="B23" s="22"/>
      <c r="C23" s="23"/>
      <c r="D23" s="23"/>
      <c r="E23" s="349" t="s">
        <v>20</v>
      </c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23"/>
      <c r="AP23" s="23"/>
      <c r="AQ23" s="23"/>
      <c r="AR23" s="21"/>
      <c r="BE23" s="338"/>
    </row>
    <row r="24" spans="2:7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38"/>
    </row>
    <row r="25" spans="2:7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38"/>
    </row>
    <row r="26" spans="2:71" s="1" customFormat="1" ht="25.9" customHeight="1">
      <c r="B26" s="35"/>
      <c r="C26" s="36"/>
      <c r="D26" s="37" t="s">
        <v>39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40">
        <f>ROUND(AG54,2)</f>
        <v>0</v>
      </c>
      <c r="AL26" s="341"/>
      <c r="AM26" s="341"/>
      <c r="AN26" s="341"/>
      <c r="AO26" s="341"/>
      <c r="AP26" s="36"/>
      <c r="AQ26" s="36"/>
      <c r="AR26" s="39"/>
      <c r="BE26" s="338"/>
    </row>
    <row r="27" spans="2:71" s="1" customFormat="1" ht="6.95" customHeigh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38"/>
    </row>
    <row r="28" spans="2:71" s="1" customFormat="1" ht="12.7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42" t="s">
        <v>40</v>
      </c>
      <c r="M28" s="342"/>
      <c r="N28" s="342"/>
      <c r="O28" s="342"/>
      <c r="P28" s="342"/>
      <c r="Q28" s="36"/>
      <c r="R28" s="36"/>
      <c r="S28" s="36"/>
      <c r="T28" s="36"/>
      <c r="U28" s="36"/>
      <c r="V28" s="36"/>
      <c r="W28" s="342" t="s">
        <v>41</v>
      </c>
      <c r="X28" s="342"/>
      <c r="Y28" s="342"/>
      <c r="Z28" s="342"/>
      <c r="AA28" s="342"/>
      <c r="AB28" s="342"/>
      <c r="AC28" s="342"/>
      <c r="AD28" s="342"/>
      <c r="AE28" s="342"/>
      <c r="AF28" s="36"/>
      <c r="AG28" s="36"/>
      <c r="AH28" s="36"/>
      <c r="AI28" s="36"/>
      <c r="AJ28" s="36"/>
      <c r="AK28" s="342" t="s">
        <v>42</v>
      </c>
      <c r="AL28" s="342"/>
      <c r="AM28" s="342"/>
      <c r="AN28" s="342"/>
      <c r="AO28" s="342"/>
      <c r="AP28" s="36"/>
      <c r="AQ28" s="36"/>
      <c r="AR28" s="39"/>
      <c r="BE28" s="338"/>
    </row>
    <row r="29" spans="2:71" s="2" customFormat="1" ht="14.45" customHeight="1">
      <c r="B29" s="40"/>
      <c r="C29" s="41"/>
      <c r="D29" s="30" t="s">
        <v>43</v>
      </c>
      <c r="E29" s="41"/>
      <c r="F29" s="30" t="s">
        <v>44</v>
      </c>
      <c r="G29" s="41"/>
      <c r="H29" s="41"/>
      <c r="I29" s="41"/>
      <c r="J29" s="41"/>
      <c r="K29" s="41"/>
      <c r="L29" s="334">
        <v>0.21</v>
      </c>
      <c r="M29" s="335"/>
      <c r="N29" s="335"/>
      <c r="O29" s="335"/>
      <c r="P29" s="335"/>
      <c r="Q29" s="41"/>
      <c r="R29" s="41"/>
      <c r="S29" s="41"/>
      <c r="T29" s="41"/>
      <c r="U29" s="41"/>
      <c r="V29" s="41"/>
      <c r="W29" s="336">
        <f>ROUND(AZ54, 2)</f>
        <v>0</v>
      </c>
      <c r="X29" s="335"/>
      <c r="Y29" s="335"/>
      <c r="Z29" s="335"/>
      <c r="AA29" s="335"/>
      <c r="AB29" s="335"/>
      <c r="AC29" s="335"/>
      <c r="AD29" s="335"/>
      <c r="AE29" s="335"/>
      <c r="AF29" s="41"/>
      <c r="AG29" s="41"/>
      <c r="AH29" s="41"/>
      <c r="AI29" s="41"/>
      <c r="AJ29" s="41"/>
      <c r="AK29" s="336">
        <f>ROUND(AV54, 2)</f>
        <v>0</v>
      </c>
      <c r="AL29" s="335"/>
      <c r="AM29" s="335"/>
      <c r="AN29" s="335"/>
      <c r="AO29" s="335"/>
      <c r="AP29" s="41"/>
      <c r="AQ29" s="41"/>
      <c r="AR29" s="42"/>
      <c r="BE29" s="339"/>
    </row>
    <row r="30" spans="2:71" s="2" customFormat="1" ht="14.45" customHeight="1">
      <c r="B30" s="40"/>
      <c r="C30" s="41"/>
      <c r="D30" s="41"/>
      <c r="E30" s="41"/>
      <c r="F30" s="30" t="s">
        <v>45</v>
      </c>
      <c r="G30" s="41"/>
      <c r="H30" s="41"/>
      <c r="I30" s="41"/>
      <c r="J30" s="41"/>
      <c r="K30" s="41"/>
      <c r="L30" s="334">
        <v>0.15</v>
      </c>
      <c r="M30" s="335"/>
      <c r="N30" s="335"/>
      <c r="O30" s="335"/>
      <c r="P30" s="335"/>
      <c r="Q30" s="41"/>
      <c r="R30" s="41"/>
      <c r="S30" s="41"/>
      <c r="T30" s="41"/>
      <c r="U30" s="41"/>
      <c r="V30" s="41"/>
      <c r="W30" s="336">
        <f>ROUND(BA54, 2)</f>
        <v>0</v>
      </c>
      <c r="X30" s="335"/>
      <c r="Y30" s="335"/>
      <c r="Z30" s="335"/>
      <c r="AA30" s="335"/>
      <c r="AB30" s="335"/>
      <c r="AC30" s="335"/>
      <c r="AD30" s="335"/>
      <c r="AE30" s="335"/>
      <c r="AF30" s="41"/>
      <c r="AG30" s="41"/>
      <c r="AH30" s="41"/>
      <c r="AI30" s="41"/>
      <c r="AJ30" s="41"/>
      <c r="AK30" s="336">
        <f>ROUND(AW54, 2)</f>
        <v>0</v>
      </c>
      <c r="AL30" s="335"/>
      <c r="AM30" s="335"/>
      <c r="AN30" s="335"/>
      <c r="AO30" s="335"/>
      <c r="AP30" s="41"/>
      <c r="AQ30" s="41"/>
      <c r="AR30" s="42"/>
      <c r="BE30" s="339"/>
    </row>
    <row r="31" spans="2:71" s="2" customFormat="1" ht="14.45" hidden="1" customHeight="1">
      <c r="B31" s="40"/>
      <c r="C31" s="41"/>
      <c r="D31" s="41"/>
      <c r="E31" s="41"/>
      <c r="F31" s="30" t="s">
        <v>46</v>
      </c>
      <c r="G31" s="41"/>
      <c r="H31" s="41"/>
      <c r="I31" s="41"/>
      <c r="J31" s="41"/>
      <c r="K31" s="41"/>
      <c r="L31" s="334">
        <v>0.21</v>
      </c>
      <c r="M31" s="335"/>
      <c r="N31" s="335"/>
      <c r="O31" s="335"/>
      <c r="P31" s="335"/>
      <c r="Q31" s="41"/>
      <c r="R31" s="41"/>
      <c r="S31" s="41"/>
      <c r="T31" s="41"/>
      <c r="U31" s="41"/>
      <c r="V31" s="41"/>
      <c r="W31" s="336">
        <f>ROUND(BB54, 2)</f>
        <v>0</v>
      </c>
      <c r="X31" s="335"/>
      <c r="Y31" s="335"/>
      <c r="Z31" s="335"/>
      <c r="AA31" s="335"/>
      <c r="AB31" s="335"/>
      <c r="AC31" s="335"/>
      <c r="AD31" s="335"/>
      <c r="AE31" s="335"/>
      <c r="AF31" s="41"/>
      <c r="AG31" s="41"/>
      <c r="AH31" s="41"/>
      <c r="AI31" s="41"/>
      <c r="AJ31" s="41"/>
      <c r="AK31" s="336">
        <v>0</v>
      </c>
      <c r="AL31" s="335"/>
      <c r="AM31" s="335"/>
      <c r="AN31" s="335"/>
      <c r="AO31" s="335"/>
      <c r="AP31" s="41"/>
      <c r="AQ31" s="41"/>
      <c r="AR31" s="42"/>
      <c r="BE31" s="339"/>
    </row>
    <row r="32" spans="2:71" s="2" customFormat="1" ht="14.45" hidden="1" customHeight="1">
      <c r="B32" s="40"/>
      <c r="C32" s="41"/>
      <c r="D32" s="41"/>
      <c r="E32" s="41"/>
      <c r="F32" s="30" t="s">
        <v>47</v>
      </c>
      <c r="G32" s="41"/>
      <c r="H32" s="41"/>
      <c r="I32" s="41"/>
      <c r="J32" s="41"/>
      <c r="K32" s="41"/>
      <c r="L32" s="334">
        <v>0.15</v>
      </c>
      <c r="M32" s="335"/>
      <c r="N32" s="335"/>
      <c r="O32" s="335"/>
      <c r="P32" s="335"/>
      <c r="Q32" s="41"/>
      <c r="R32" s="41"/>
      <c r="S32" s="41"/>
      <c r="T32" s="41"/>
      <c r="U32" s="41"/>
      <c r="V32" s="41"/>
      <c r="W32" s="336">
        <f>ROUND(BC54, 2)</f>
        <v>0</v>
      </c>
      <c r="X32" s="335"/>
      <c r="Y32" s="335"/>
      <c r="Z32" s="335"/>
      <c r="AA32" s="335"/>
      <c r="AB32" s="335"/>
      <c r="AC32" s="335"/>
      <c r="AD32" s="335"/>
      <c r="AE32" s="335"/>
      <c r="AF32" s="41"/>
      <c r="AG32" s="41"/>
      <c r="AH32" s="41"/>
      <c r="AI32" s="41"/>
      <c r="AJ32" s="41"/>
      <c r="AK32" s="336">
        <v>0</v>
      </c>
      <c r="AL32" s="335"/>
      <c r="AM32" s="335"/>
      <c r="AN32" s="335"/>
      <c r="AO32" s="335"/>
      <c r="AP32" s="41"/>
      <c r="AQ32" s="41"/>
      <c r="AR32" s="42"/>
      <c r="BE32" s="339"/>
    </row>
    <row r="33" spans="2:44" s="2" customFormat="1" ht="14.45" hidden="1" customHeight="1">
      <c r="B33" s="40"/>
      <c r="C33" s="41"/>
      <c r="D33" s="41"/>
      <c r="E33" s="41"/>
      <c r="F33" s="30" t="s">
        <v>48</v>
      </c>
      <c r="G33" s="41"/>
      <c r="H33" s="41"/>
      <c r="I33" s="41"/>
      <c r="J33" s="41"/>
      <c r="K33" s="41"/>
      <c r="L33" s="334">
        <v>0</v>
      </c>
      <c r="M33" s="335"/>
      <c r="N33" s="335"/>
      <c r="O33" s="335"/>
      <c r="P33" s="335"/>
      <c r="Q33" s="41"/>
      <c r="R33" s="41"/>
      <c r="S33" s="41"/>
      <c r="T33" s="41"/>
      <c r="U33" s="41"/>
      <c r="V33" s="41"/>
      <c r="W33" s="336">
        <f>ROUND(BD54, 2)</f>
        <v>0</v>
      </c>
      <c r="X33" s="335"/>
      <c r="Y33" s="335"/>
      <c r="Z33" s="335"/>
      <c r="AA33" s="335"/>
      <c r="AB33" s="335"/>
      <c r="AC33" s="335"/>
      <c r="AD33" s="335"/>
      <c r="AE33" s="335"/>
      <c r="AF33" s="41"/>
      <c r="AG33" s="41"/>
      <c r="AH33" s="41"/>
      <c r="AI33" s="41"/>
      <c r="AJ33" s="41"/>
      <c r="AK33" s="336">
        <v>0</v>
      </c>
      <c r="AL33" s="335"/>
      <c r="AM33" s="335"/>
      <c r="AN33" s="335"/>
      <c r="AO33" s="335"/>
      <c r="AP33" s="41"/>
      <c r="AQ33" s="41"/>
      <c r="AR33" s="42"/>
    </row>
    <row r="34" spans="2:44" s="1" customFormat="1" ht="6.95" customHeight="1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</row>
    <row r="35" spans="2:44" s="1" customFormat="1" ht="25.9" customHeight="1">
      <c r="B35" s="35"/>
      <c r="C35" s="43"/>
      <c r="D35" s="44" t="s">
        <v>49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50</v>
      </c>
      <c r="U35" s="45"/>
      <c r="V35" s="45"/>
      <c r="W35" s="45"/>
      <c r="X35" s="368" t="s">
        <v>51</v>
      </c>
      <c r="Y35" s="369"/>
      <c r="Z35" s="369"/>
      <c r="AA35" s="369"/>
      <c r="AB35" s="369"/>
      <c r="AC35" s="45"/>
      <c r="AD35" s="45"/>
      <c r="AE35" s="45"/>
      <c r="AF35" s="45"/>
      <c r="AG35" s="45"/>
      <c r="AH35" s="45"/>
      <c r="AI35" s="45"/>
      <c r="AJ35" s="45"/>
      <c r="AK35" s="370">
        <f>SUM(AK26:AK33)</f>
        <v>0</v>
      </c>
      <c r="AL35" s="369"/>
      <c r="AM35" s="369"/>
      <c r="AN35" s="369"/>
      <c r="AO35" s="371"/>
      <c r="AP35" s="43"/>
      <c r="AQ35" s="43"/>
      <c r="AR35" s="39"/>
    </row>
    <row r="36" spans="2:44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</row>
    <row r="37" spans="2:44" s="1" customFormat="1" ht="6.95" customHeight="1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</row>
    <row r="41" spans="2:44" s="1" customFormat="1" ht="6.95" customHeight="1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</row>
    <row r="42" spans="2:44" s="1" customFormat="1" ht="24.95" customHeight="1">
      <c r="B42" s="35"/>
      <c r="C42" s="24" t="s">
        <v>52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</row>
    <row r="43" spans="2:44" s="1" customFormat="1" ht="6.95" customHeight="1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</row>
    <row r="44" spans="2:44" s="3" customFormat="1" ht="12" customHeight="1">
      <c r="B44" s="51"/>
      <c r="C44" s="30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178-2014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2:44" s="4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58" t="str">
        <f>K6</f>
        <v>Náchod - kanalizace V Úvozu, Pod Vyhlídkou - I. etapa</v>
      </c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56"/>
      <c r="AQ45" s="56"/>
      <c r="AR45" s="57"/>
    </row>
    <row r="46" spans="2:44" s="1" customFormat="1" ht="6.95" customHeight="1"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</row>
    <row r="47" spans="2:44" s="1" customFormat="1" ht="12" customHeight="1">
      <c r="B47" s="35"/>
      <c r="C47" s="30" t="s">
        <v>23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 xml:space="preserve"> k.ú. Náchod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0" t="s">
        <v>25</v>
      </c>
      <c r="AJ47" s="36"/>
      <c r="AK47" s="36"/>
      <c r="AL47" s="36"/>
      <c r="AM47" s="360">
        <f>IF(AN8= "","",AN8)</f>
        <v>43581</v>
      </c>
      <c r="AN47" s="360"/>
      <c r="AO47" s="36"/>
      <c r="AP47" s="36"/>
      <c r="AQ47" s="36"/>
      <c r="AR47" s="39"/>
    </row>
    <row r="48" spans="2:44" s="1" customFormat="1" ht="6.95" customHeight="1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</row>
    <row r="49" spans="1:91" s="1" customFormat="1" ht="27.95" customHeight="1">
      <c r="B49" s="35"/>
      <c r="C49" s="30" t="s">
        <v>28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0" t="s">
        <v>34</v>
      </c>
      <c r="AJ49" s="36"/>
      <c r="AK49" s="36"/>
      <c r="AL49" s="36"/>
      <c r="AM49" s="356" t="str">
        <f>IF(E17="","",E17)</f>
        <v>VAK Náchod, a.s., Lukáš Branda DiS</v>
      </c>
      <c r="AN49" s="357"/>
      <c r="AO49" s="357"/>
      <c r="AP49" s="357"/>
      <c r="AQ49" s="36"/>
      <c r="AR49" s="39"/>
      <c r="AS49" s="350" t="s">
        <v>53</v>
      </c>
      <c r="AT49" s="351"/>
      <c r="AU49" s="60"/>
      <c r="AV49" s="60"/>
      <c r="AW49" s="60"/>
      <c r="AX49" s="60"/>
      <c r="AY49" s="60"/>
      <c r="AZ49" s="60"/>
      <c r="BA49" s="60"/>
      <c r="BB49" s="60"/>
      <c r="BC49" s="60"/>
      <c r="BD49" s="61"/>
    </row>
    <row r="50" spans="1:91" s="1" customFormat="1" ht="15.2" customHeight="1">
      <c r="B50" s="35"/>
      <c r="C50" s="30" t="s">
        <v>32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0" t="s">
        <v>37</v>
      </c>
      <c r="AJ50" s="36"/>
      <c r="AK50" s="36"/>
      <c r="AL50" s="36"/>
      <c r="AM50" s="356" t="str">
        <f>IF(E20="","",E20)</f>
        <v xml:space="preserve"> </v>
      </c>
      <c r="AN50" s="357"/>
      <c r="AO50" s="357"/>
      <c r="AP50" s="357"/>
      <c r="AQ50" s="36"/>
      <c r="AR50" s="39"/>
      <c r="AS50" s="352"/>
      <c r="AT50" s="353"/>
      <c r="AU50" s="62"/>
      <c r="AV50" s="62"/>
      <c r="AW50" s="62"/>
      <c r="AX50" s="62"/>
      <c r="AY50" s="62"/>
      <c r="AZ50" s="62"/>
      <c r="BA50" s="62"/>
      <c r="BB50" s="62"/>
      <c r="BC50" s="62"/>
      <c r="BD50" s="63"/>
    </row>
    <row r="51" spans="1:91" s="1" customFormat="1" ht="10.9" customHeight="1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54"/>
      <c r="AT51" s="355"/>
      <c r="AU51" s="64"/>
      <c r="AV51" s="64"/>
      <c r="AW51" s="64"/>
      <c r="AX51" s="64"/>
      <c r="AY51" s="64"/>
      <c r="AZ51" s="64"/>
      <c r="BA51" s="64"/>
      <c r="BB51" s="64"/>
      <c r="BC51" s="64"/>
      <c r="BD51" s="65"/>
    </row>
    <row r="52" spans="1:91" s="1" customFormat="1" ht="29.25" customHeight="1">
      <c r="B52" s="35"/>
      <c r="C52" s="364" t="s">
        <v>54</v>
      </c>
      <c r="D52" s="365"/>
      <c r="E52" s="365"/>
      <c r="F52" s="365"/>
      <c r="G52" s="365"/>
      <c r="H52" s="66"/>
      <c r="I52" s="366" t="s">
        <v>55</v>
      </c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  <c r="AF52" s="365"/>
      <c r="AG52" s="367" t="s">
        <v>56</v>
      </c>
      <c r="AH52" s="365"/>
      <c r="AI52" s="365"/>
      <c r="AJ52" s="365"/>
      <c r="AK52" s="365"/>
      <c r="AL52" s="365"/>
      <c r="AM52" s="365"/>
      <c r="AN52" s="366" t="s">
        <v>57</v>
      </c>
      <c r="AO52" s="365"/>
      <c r="AP52" s="365"/>
      <c r="AQ52" s="67" t="s">
        <v>58</v>
      </c>
      <c r="AR52" s="39"/>
      <c r="AS52" s="68" t="s">
        <v>59</v>
      </c>
      <c r="AT52" s="69" t="s">
        <v>60</v>
      </c>
      <c r="AU52" s="69" t="s">
        <v>61</v>
      </c>
      <c r="AV52" s="69" t="s">
        <v>62</v>
      </c>
      <c r="AW52" s="69" t="s">
        <v>63</v>
      </c>
      <c r="AX52" s="69" t="s">
        <v>64</v>
      </c>
      <c r="AY52" s="69" t="s">
        <v>65</v>
      </c>
      <c r="AZ52" s="69" t="s">
        <v>66</v>
      </c>
      <c r="BA52" s="69" t="s">
        <v>67</v>
      </c>
      <c r="BB52" s="69" t="s">
        <v>68</v>
      </c>
      <c r="BC52" s="69" t="s">
        <v>69</v>
      </c>
      <c r="BD52" s="70" t="s">
        <v>70</v>
      </c>
    </row>
    <row r="53" spans="1:91" s="1" customFormat="1" ht="10.9" customHeight="1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</row>
    <row r="54" spans="1:91" s="5" customFormat="1" ht="32.450000000000003" customHeight="1">
      <c r="B54" s="74"/>
      <c r="C54" s="75" t="s">
        <v>71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72">
        <f>ROUND(SUM(AG55:AG56),2)</f>
        <v>0</v>
      </c>
      <c r="AH54" s="372"/>
      <c r="AI54" s="372"/>
      <c r="AJ54" s="372"/>
      <c r="AK54" s="372"/>
      <c r="AL54" s="372"/>
      <c r="AM54" s="372"/>
      <c r="AN54" s="373">
        <f>SUM(AG54,AT54)</f>
        <v>0</v>
      </c>
      <c r="AO54" s="373"/>
      <c r="AP54" s="373"/>
      <c r="AQ54" s="78" t="s">
        <v>20</v>
      </c>
      <c r="AR54" s="79"/>
      <c r="AS54" s="80">
        <f>ROUND(SUM(AS55:AS56),2)</f>
        <v>0</v>
      </c>
      <c r="AT54" s="81">
        <f>ROUND(SUM(AV54:AW54),2)</f>
        <v>0</v>
      </c>
      <c r="AU54" s="82">
        <f>ROUND(SUM(AU55:AU56),5)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ROUND(SUM(AZ55:AZ56),2)</f>
        <v>0</v>
      </c>
      <c r="BA54" s="81">
        <f>ROUND(SUM(BA55:BA56),2)</f>
        <v>0</v>
      </c>
      <c r="BB54" s="81">
        <f>ROUND(SUM(BB55:BB56),2)</f>
        <v>0</v>
      </c>
      <c r="BC54" s="81">
        <f>ROUND(SUM(BC55:BC56),2)</f>
        <v>0</v>
      </c>
      <c r="BD54" s="83">
        <f>ROUND(SUM(BD55:BD56),2)</f>
        <v>0</v>
      </c>
      <c r="BS54" s="84" t="s">
        <v>72</v>
      </c>
      <c r="BT54" s="84" t="s">
        <v>73</v>
      </c>
      <c r="BU54" s="85" t="s">
        <v>74</v>
      </c>
      <c r="BV54" s="84" t="s">
        <v>75</v>
      </c>
      <c r="BW54" s="84" t="s">
        <v>5</v>
      </c>
      <c r="BX54" s="84" t="s">
        <v>76</v>
      </c>
      <c r="CL54" s="84" t="s">
        <v>20</v>
      </c>
    </row>
    <row r="55" spans="1:91" s="6" customFormat="1" ht="16.5" customHeight="1">
      <c r="A55" s="86" t="s">
        <v>77</v>
      </c>
      <c r="B55" s="87"/>
      <c r="C55" s="88"/>
      <c r="D55" s="363" t="s">
        <v>78</v>
      </c>
      <c r="E55" s="363"/>
      <c r="F55" s="363"/>
      <c r="G55" s="363"/>
      <c r="H55" s="363"/>
      <c r="I55" s="89"/>
      <c r="J55" s="363" t="s">
        <v>79</v>
      </c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1">
        <f>'SO 01 - Splašková kanalizace'!J30</f>
        <v>0</v>
      </c>
      <c r="AH55" s="362"/>
      <c r="AI55" s="362"/>
      <c r="AJ55" s="362"/>
      <c r="AK55" s="362"/>
      <c r="AL55" s="362"/>
      <c r="AM55" s="362"/>
      <c r="AN55" s="361">
        <f>SUM(AG55,AT55)</f>
        <v>0</v>
      </c>
      <c r="AO55" s="362"/>
      <c r="AP55" s="362"/>
      <c r="AQ55" s="90" t="s">
        <v>80</v>
      </c>
      <c r="AR55" s="91"/>
      <c r="AS55" s="92">
        <v>0</v>
      </c>
      <c r="AT55" s="93">
        <f>ROUND(SUM(AV55:AW55),2)</f>
        <v>0</v>
      </c>
      <c r="AU55" s="94">
        <f>'SO 01 - Splašková kanalizace'!P94</f>
        <v>0</v>
      </c>
      <c r="AV55" s="93">
        <f>'SO 01 - Splašková kanalizace'!J33</f>
        <v>0</v>
      </c>
      <c r="AW55" s="93">
        <f>'SO 01 - Splašková kanalizace'!J34</f>
        <v>0</v>
      </c>
      <c r="AX55" s="93">
        <f>'SO 01 - Splašková kanalizace'!J35</f>
        <v>0</v>
      </c>
      <c r="AY55" s="93">
        <f>'SO 01 - Splašková kanalizace'!J36</f>
        <v>0</v>
      </c>
      <c r="AZ55" s="93">
        <f>'SO 01 - Splašková kanalizace'!F33</f>
        <v>0</v>
      </c>
      <c r="BA55" s="93">
        <f>'SO 01 - Splašková kanalizace'!F34</f>
        <v>0</v>
      </c>
      <c r="BB55" s="93">
        <f>'SO 01 - Splašková kanalizace'!F35</f>
        <v>0</v>
      </c>
      <c r="BC55" s="93">
        <f>'SO 01 - Splašková kanalizace'!F36</f>
        <v>0</v>
      </c>
      <c r="BD55" s="95">
        <f>'SO 01 - Splašková kanalizace'!F37</f>
        <v>0</v>
      </c>
      <c r="BT55" s="96" t="s">
        <v>22</v>
      </c>
      <c r="BV55" s="96" t="s">
        <v>75</v>
      </c>
      <c r="BW55" s="96" t="s">
        <v>81</v>
      </c>
      <c r="BX55" s="96" t="s">
        <v>5</v>
      </c>
      <c r="CL55" s="96" t="s">
        <v>20</v>
      </c>
      <c r="CM55" s="96" t="s">
        <v>82</v>
      </c>
    </row>
    <row r="56" spans="1:91" s="6" customFormat="1" ht="16.5" customHeight="1">
      <c r="A56" s="86" t="s">
        <v>77</v>
      </c>
      <c r="B56" s="87"/>
      <c r="C56" s="88"/>
      <c r="D56" s="363" t="s">
        <v>83</v>
      </c>
      <c r="E56" s="363"/>
      <c r="F56" s="363"/>
      <c r="G56" s="363"/>
      <c r="H56" s="363"/>
      <c r="I56" s="89"/>
      <c r="J56" s="363" t="s">
        <v>84</v>
      </c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  <c r="AG56" s="361">
        <f>'So 02 - Dešťová kanalizace'!J30</f>
        <v>0</v>
      </c>
      <c r="AH56" s="362"/>
      <c r="AI56" s="362"/>
      <c r="AJ56" s="362"/>
      <c r="AK56" s="362"/>
      <c r="AL56" s="362"/>
      <c r="AM56" s="362"/>
      <c r="AN56" s="361">
        <f>SUM(AG56,AT56)</f>
        <v>0</v>
      </c>
      <c r="AO56" s="362"/>
      <c r="AP56" s="362"/>
      <c r="AQ56" s="90" t="s">
        <v>80</v>
      </c>
      <c r="AR56" s="91"/>
      <c r="AS56" s="97">
        <v>0</v>
      </c>
      <c r="AT56" s="98">
        <f>ROUND(SUM(AV56:AW56),2)</f>
        <v>0</v>
      </c>
      <c r="AU56" s="99">
        <f>'So 02 - Dešťová kanalizace'!P95</f>
        <v>0</v>
      </c>
      <c r="AV56" s="98">
        <f>'So 02 - Dešťová kanalizace'!J33</f>
        <v>0</v>
      </c>
      <c r="AW56" s="98">
        <f>'So 02 - Dešťová kanalizace'!J34</f>
        <v>0</v>
      </c>
      <c r="AX56" s="98">
        <f>'So 02 - Dešťová kanalizace'!J35</f>
        <v>0</v>
      </c>
      <c r="AY56" s="98">
        <f>'So 02 - Dešťová kanalizace'!J36</f>
        <v>0</v>
      </c>
      <c r="AZ56" s="98">
        <f>'So 02 - Dešťová kanalizace'!F33</f>
        <v>0</v>
      </c>
      <c r="BA56" s="98">
        <f>'So 02 - Dešťová kanalizace'!F34</f>
        <v>0</v>
      </c>
      <c r="BB56" s="98">
        <f>'So 02 - Dešťová kanalizace'!F35</f>
        <v>0</v>
      </c>
      <c r="BC56" s="98">
        <f>'So 02 - Dešťová kanalizace'!F36</f>
        <v>0</v>
      </c>
      <c r="BD56" s="100">
        <f>'So 02 - Dešťová kanalizace'!F37</f>
        <v>0</v>
      </c>
      <c r="BT56" s="96" t="s">
        <v>22</v>
      </c>
      <c r="BV56" s="96" t="s">
        <v>75</v>
      </c>
      <c r="BW56" s="96" t="s">
        <v>85</v>
      </c>
      <c r="BX56" s="96" t="s">
        <v>5</v>
      </c>
      <c r="CL56" s="96" t="s">
        <v>20</v>
      </c>
      <c r="CM56" s="96" t="s">
        <v>82</v>
      </c>
    </row>
    <row r="57" spans="1:91" s="1" customFormat="1" ht="30" customHeight="1"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9"/>
    </row>
    <row r="58" spans="1:91" s="1" customFormat="1" ht="6.95" customHeight="1"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39"/>
    </row>
  </sheetData>
  <sheetProtection algorithmName="SHA-512" hashValue="nBEXtcn95gDK9/+vlMB24lm/tn/Y+wpg6AtRAD5Qwf4GcBx+cbheecNyUyNofbuPhLxEEqzyAGOLsCRDH6ROKA==" saltValue="AjBwMOU2F/uHP9016sEU/2hbr2TxjDfEhjy3F1Cu6dmrVz3JtKOmnAF3+BN1fnDUTtypVrmxq3Hjl+D+/IqvSw==" spinCount="100000" sheet="1" objects="1" scenarios="1" formatColumns="0" formatRows="0"/>
  <mergeCells count="46">
    <mergeCell ref="AG55:AM55"/>
    <mergeCell ref="D55:H55"/>
    <mergeCell ref="J55:AF55"/>
    <mergeCell ref="AN56:AP56"/>
    <mergeCell ref="AG56:AM56"/>
    <mergeCell ref="D56:H56"/>
    <mergeCell ref="J56:AF56"/>
    <mergeCell ref="L33:P33"/>
    <mergeCell ref="C52:G52"/>
    <mergeCell ref="I52:AF52"/>
    <mergeCell ref="AG52:AM52"/>
    <mergeCell ref="AN52:AP52"/>
    <mergeCell ref="W33:AE33"/>
    <mergeCell ref="AK33:AO33"/>
    <mergeCell ref="X35:AB35"/>
    <mergeCell ref="AK35:AO35"/>
    <mergeCell ref="AG54:AM54"/>
    <mergeCell ref="AN54:AP54"/>
    <mergeCell ref="AN55:AP55"/>
    <mergeCell ref="AS49:AT51"/>
    <mergeCell ref="AM50:AP50"/>
    <mergeCell ref="L45:AO45"/>
    <mergeCell ref="AM47:AN47"/>
    <mergeCell ref="AM49:AP49"/>
    <mergeCell ref="L30:P30"/>
    <mergeCell ref="AR2:BE2"/>
    <mergeCell ref="K5:AO5"/>
    <mergeCell ref="K6:AO6"/>
    <mergeCell ref="E14:AJ14"/>
    <mergeCell ref="E23:AN23"/>
    <mergeCell ref="L31:P31"/>
    <mergeCell ref="L32:P32"/>
    <mergeCell ref="W31:AE31"/>
    <mergeCell ref="BE5:BE32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L28:P28"/>
    <mergeCell ref="W28:AE28"/>
    <mergeCell ref="AK28:AO28"/>
    <mergeCell ref="L29:P29"/>
  </mergeCells>
  <hyperlinks>
    <hyperlink ref="A55" location="'SO 01 - Splašková kanalizace'!C2" display="/"/>
    <hyperlink ref="A56" location="'So 02 - Dešťová kanalizace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39"/>
  <sheetViews>
    <sheetView showGridLines="0" topLeftCell="A310" workbookViewId="0">
      <selection activeCell="J12" sqref="J1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9" width="20.1640625" style="101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AT2" s="18" t="s">
        <v>81</v>
      </c>
    </row>
    <row r="3" spans="2:46" ht="6.95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21"/>
      <c r="AT3" s="18" t="s">
        <v>82</v>
      </c>
    </row>
    <row r="4" spans="2:46" ht="24.95" customHeight="1">
      <c r="B4" s="21"/>
      <c r="D4" s="105" t="s">
        <v>86</v>
      </c>
      <c r="L4" s="21"/>
      <c r="M4" s="10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107" t="s">
        <v>16</v>
      </c>
      <c r="L6" s="21"/>
    </row>
    <row r="7" spans="2:46" ht="16.5" customHeight="1">
      <c r="B7" s="21"/>
      <c r="E7" s="377" t="str">
        <f>'Rekapitulace stavby'!K6</f>
        <v>Náchod - kanalizace V Úvozu, Pod Vyhlídkou - I. etapa</v>
      </c>
      <c r="F7" s="378"/>
      <c r="G7" s="378"/>
      <c r="H7" s="378"/>
      <c r="L7" s="21"/>
    </row>
    <row r="8" spans="2:46" s="1" customFormat="1" ht="12" customHeight="1">
      <c r="B8" s="39"/>
      <c r="D8" s="107" t="s">
        <v>87</v>
      </c>
      <c r="I8" s="108"/>
      <c r="L8" s="39"/>
    </row>
    <row r="9" spans="2:46" s="1" customFormat="1" ht="36.950000000000003" customHeight="1">
      <c r="B9" s="39"/>
      <c r="E9" s="379" t="s">
        <v>88</v>
      </c>
      <c r="F9" s="380"/>
      <c r="G9" s="380"/>
      <c r="H9" s="380"/>
      <c r="I9" s="108"/>
      <c r="L9" s="39"/>
    </row>
    <row r="10" spans="2:46" s="1" customFormat="1">
      <c r="B10" s="39"/>
      <c r="I10" s="108"/>
      <c r="L10" s="39"/>
    </row>
    <row r="11" spans="2:46" s="1" customFormat="1" ht="12" customHeight="1">
      <c r="B11" s="39"/>
      <c r="D11" s="107" t="s">
        <v>19</v>
      </c>
      <c r="F11" s="109" t="s">
        <v>20</v>
      </c>
      <c r="I11" s="110" t="s">
        <v>21</v>
      </c>
      <c r="J11" s="109" t="s">
        <v>20</v>
      </c>
      <c r="L11" s="39"/>
    </row>
    <row r="12" spans="2:46" s="1" customFormat="1" ht="12" customHeight="1">
      <c r="B12" s="39"/>
      <c r="D12" s="107" t="s">
        <v>23</v>
      </c>
      <c r="F12" s="109" t="s">
        <v>30</v>
      </c>
      <c r="I12" s="110" t="s">
        <v>25</v>
      </c>
      <c r="J12" s="111">
        <f>'Rekapitulace stavby'!AN8</f>
        <v>43581</v>
      </c>
      <c r="L12" s="39"/>
    </row>
    <row r="13" spans="2:46" s="1" customFormat="1" ht="10.9" customHeight="1">
      <c r="B13" s="39"/>
      <c r="I13" s="108"/>
      <c r="L13" s="39"/>
    </row>
    <row r="14" spans="2:46" s="1" customFormat="1" ht="12" customHeight="1">
      <c r="B14" s="39"/>
      <c r="D14" s="107" t="s">
        <v>28</v>
      </c>
      <c r="I14" s="110" t="s">
        <v>29</v>
      </c>
      <c r="J14" s="109" t="s">
        <v>20</v>
      </c>
      <c r="L14" s="39"/>
    </row>
    <row r="15" spans="2:46" s="1" customFormat="1" ht="18" customHeight="1">
      <c r="B15" s="39"/>
      <c r="E15" s="109" t="s">
        <v>30</v>
      </c>
      <c r="I15" s="110" t="s">
        <v>31</v>
      </c>
      <c r="J15" s="109" t="s">
        <v>20</v>
      </c>
      <c r="L15" s="39"/>
    </row>
    <row r="16" spans="2:46" s="1" customFormat="1" ht="6.95" customHeight="1">
      <c r="B16" s="39"/>
      <c r="I16" s="108"/>
      <c r="L16" s="39"/>
    </row>
    <row r="17" spans="2:12" s="1" customFormat="1" ht="12" customHeight="1">
      <c r="B17" s="39"/>
      <c r="D17" s="107" t="s">
        <v>32</v>
      </c>
      <c r="I17" s="110" t="s">
        <v>29</v>
      </c>
      <c r="J17" s="31" t="str">
        <f>'Rekapitulace stavby'!AN13</f>
        <v>Vyplň údaj</v>
      </c>
      <c r="L17" s="39"/>
    </row>
    <row r="18" spans="2:12" s="1" customFormat="1" ht="18" customHeight="1">
      <c r="B18" s="39"/>
      <c r="E18" s="381" t="str">
        <f>'Rekapitulace stavby'!E14</f>
        <v>Vyplň údaj</v>
      </c>
      <c r="F18" s="382"/>
      <c r="G18" s="382"/>
      <c r="H18" s="382"/>
      <c r="I18" s="110" t="s">
        <v>31</v>
      </c>
      <c r="J18" s="31" t="str">
        <f>'Rekapitulace stavby'!AN14</f>
        <v>Vyplň údaj</v>
      </c>
      <c r="L18" s="39"/>
    </row>
    <row r="19" spans="2:12" s="1" customFormat="1" ht="6.95" customHeight="1">
      <c r="B19" s="39"/>
      <c r="I19" s="108"/>
      <c r="L19" s="39"/>
    </row>
    <row r="20" spans="2:12" s="1" customFormat="1" ht="12" customHeight="1">
      <c r="B20" s="39"/>
      <c r="D20" s="107" t="s">
        <v>34</v>
      </c>
      <c r="I20" s="110" t="s">
        <v>29</v>
      </c>
      <c r="J20" s="109" t="s">
        <v>20</v>
      </c>
      <c r="L20" s="39"/>
    </row>
    <row r="21" spans="2:12" s="1" customFormat="1" ht="18" customHeight="1">
      <c r="B21" s="39"/>
      <c r="E21" s="109" t="s">
        <v>35</v>
      </c>
      <c r="I21" s="110" t="s">
        <v>31</v>
      </c>
      <c r="J21" s="109" t="s">
        <v>20</v>
      </c>
      <c r="L21" s="39"/>
    </row>
    <row r="22" spans="2:12" s="1" customFormat="1" ht="6.95" customHeight="1">
      <c r="B22" s="39"/>
      <c r="I22" s="108"/>
      <c r="L22" s="39"/>
    </row>
    <row r="23" spans="2:12" s="1" customFormat="1" ht="12" customHeight="1">
      <c r="B23" s="39"/>
      <c r="D23" s="107" t="s">
        <v>37</v>
      </c>
      <c r="I23" s="110" t="s">
        <v>29</v>
      </c>
      <c r="J23" s="109" t="str">
        <f>IF('Rekapitulace stavby'!AN19="","",'Rekapitulace stavby'!AN19)</f>
        <v/>
      </c>
      <c r="L23" s="39"/>
    </row>
    <row r="24" spans="2:12" s="1" customFormat="1" ht="18" customHeight="1">
      <c r="B24" s="39"/>
      <c r="E24" s="109" t="str">
        <f>IF('Rekapitulace stavby'!E20="","",'Rekapitulace stavby'!E20)</f>
        <v xml:space="preserve"> </v>
      </c>
      <c r="I24" s="110" t="s">
        <v>31</v>
      </c>
      <c r="J24" s="109" t="str">
        <f>IF('Rekapitulace stavby'!AN20="","",'Rekapitulace stavby'!AN20)</f>
        <v/>
      </c>
      <c r="L24" s="39"/>
    </row>
    <row r="25" spans="2:12" s="1" customFormat="1" ht="6.95" customHeight="1">
      <c r="B25" s="39"/>
      <c r="I25" s="108"/>
      <c r="L25" s="39"/>
    </row>
    <row r="26" spans="2:12" s="1" customFormat="1" ht="12" customHeight="1">
      <c r="B26" s="39"/>
      <c r="D26" s="107" t="s">
        <v>38</v>
      </c>
      <c r="I26" s="108"/>
      <c r="L26" s="39"/>
    </row>
    <row r="27" spans="2:12" s="7" customFormat="1" ht="16.5" customHeight="1">
      <c r="B27" s="112"/>
      <c r="E27" s="383" t="s">
        <v>20</v>
      </c>
      <c r="F27" s="383"/>
      <c r="G27" s="383"/>
      <c r="H27" s="383"/>
      <c r="I27" s="113"/>
      <c r="L27" s="112"/>
    </row>
    <row r="28" spans="2:12" s="1" customFormat="1" ht="6.95" customHeight="1">
      <c r="B28" s="39"/>
      <c r="I28" s="108"/>
      <c r="L28" s="39"/>
    </row>
    <row r="29" spans="2:12" s="1" customFormat="1" ht="6.95" customHeight="1">
      <c r="B29" s="39"/>
      <c r="D29" s="60"/>
      <c r="E29" s="60"/>
      <c r="F29" s="60"/>
      <c r="G29" s="60"/>
      <c r="H29" s="60"/>
      <c r="I29" s="114"/>
      <c r="J29" s="60"/>
      <c r="K29" s="60"/>
      <c r="L29" s="39"/>
    </row>
    <row r="30" spans="2:12" s="1" customFormat="1" ht="25.35" customHeight="1">
      <c r="B30" s="39"/>
      <c r="D30" s="115" t="s">
        <v>39</v>
      </c>
      <c r="I30" s="108"/>
      <c r="J30" s="116">
        <f>ROUND(J94, 2)</f>
        <v>0</v>
      </c>
      <c r="L30" s="39"/>
    </row>
    <row r="31" spans="2:12" s="1" customFormat="1" ht="6.95" customHeight="1">
      <c r="B31" s="39"/>
      <c r="D31" s="60"/>
      <c r="E31" s="60"/>
      <c r="F31" s="60"/>
      <c r="G31" s="60"/>
      <c r="H31" s="60"/>
      <c r="I31" s="114"/>
      <c r="J31" s="60"/>
      <c r="K31" s="60"/>
      <c r="L31" s="39"/>
    </row>
    <row r="32" spans="2:12" s="1" customFormat="1" ht="14.45" customHeight="1">
      <c r="B32" s="39"/>
      <c r="F32" s="117" t="s">
        <v>41</v>
      </c>
      <c r="I32" s="118" t="s">
        <v>40</v>
      </c>
      <c r="J32" s="117" t="s">
        <v>42</v>
      </c>
      <c r="L32" s="39"/>
    </row>
    <row r="33" spans="2:12" s="1" customFormat="1" ht="14.45" customHeight="1">
      <c r="B33" s="39"/>
      <c r="D33" s="119" t="s">
        <v>43</v>
      </c>
      <c r="E33" s="107" t="s">
        <v>44</v>
      </c>
      <c r="F33" s="120">
        <f>ROUND((SUM(BE94:BE338)),  2)</f>
        <v>0</v>
      </c>
      <c r="I33" s="121">
        <v>0.21</v>
      </c>
      <c r="J33" s="120">
        <f>ROUND(((SUM(BE94:BE338))*I33),  2)</f>
        <v>0</v>
      </c>
      <c r="L33" s="39"/>
    </row>
    <row r="34" spans="2:12" s="1" customFormat="1" ht="14.45" customHeight="1">
      <c r="B34" s="39"/>
      <c r="E34" s="107" t="s">
        <v>45</v>
      </c>
      <c r="F34" s="120">
        <f>ROUND((SUM(BF94:BF338)),  2)</f>
        <v>0</v>
      </c>
      <c r="I34" s="121">
        <v>0.15</v>
      </c>
      <c r="J34" s="120">
        <f>ROUND(((SUM(BF94:BF338))*I34),  2)</f>
        <v>0</v>
      </c>
      <c r="L34" s="39"/>
    </row>
    <row r="35" spans="2:12" s="1" customFormat="1" ht="14.45" hidden="1" customHeight="1">
      <c r="B35" s="39"/>
      <c r="E35" s="107" t="s">
        <v>46</v>
      </c>
      <c r="F35" s="120">
        <f>ROUND((SUM(BG94:BG338)),  2)</f>
        <v>0</v>
      </c>
      <c r="I35" s="121">
        <v>0.21</v>
      </c>
      <c r="J35" s="120">
        <f>0</f>
        <v>0</v>
      </c>
      <c r="L35" s="39"/>
    </row>
    <row r="36" spans="2:12" s="1" customFormat="1" ht="14.45" hidden="1" customHeight="1">
      <c r="B36" s="39"/>
      <c r="E36" s="107" t="s">
        <v>47</v>
      </c>
      <c r="F36" s="120">
        <f>ROUND((SUM(BH94:BH338)),  2)</f>
        <v>0</v>
      </c>
      <c r="I36" s="121">
        <v>0.15</v>
      </c>
      <c r="J36" s="120">
        <f>0</f>
        <v>0</v>
      </c>
      <c r="L36" s="39"/>
    </row>
    <row r="37" spans="2:12" s="1" customFormat="1" ht="14.45" hidden="1" customHeight="1">
      <c r="B37" s="39"/>
      <c r="E37" s="107" t="s">
        <v>48</v>
      </c>
      <c r="F37" s="120">
        <f>ROUND((SUM(BI94:BI338)),  2)</f>
        <v>0</v>
      </c>
      <c r="I37" s="121">
        <v>0</v>
      </c>
      <c r="J37" s="120">
        <f>0</f>
        <v>0</v>
      </c>
      <c r="L37" s="39"/>
    </row>
    <row r="38" spans="2:12" s="1" customFormat="1" ht="6.95" customHeight="1">
      <c r="B38" s="39"/>
      <c r="I38" s="108"/>
      <c r="L38" s="39"/>
    </row>
    <row r="39" spans="2:12" s="1" customFormat="1" ht="25.35" customHeight="1">
      <c r="B39" s="39"/>
      <c r="C39" s="122"/>
      <c r="D39" s="123" t="s">
        <v>49</v>
      </c>
      <c r="E39" s="124"/>
      <c r="F39" s="124"/>
      <c r="G39" s="125" t="s">
        <v>50</v>
      </c>
      <c r="H39" s="126" t="s">
        <v>51</v>
      </c>
      <c r="I39" s="127"/>
      <c r="J39" s="128">
        <f>SUM(J30:J37)</f>
        <v>0</v>
      </c>
      <c r="K39" s="129"/>
      <c r="L39" s="39"/>
    </row>
    <row r="40" spans="2:12" s="1" customFormat="1" ht="14.45" customHeight="1">
      <c r="B40" s="130"/>
      <c r="C40" s="131"/>
      <c r="D40" s="131"/>
      <c r="E40" s="131"/>
      <c r="F40" s="131"/>
      <c r="G40" s="131"/>
      <c r="H40" s="131"/>
      <c r="I40" s="132"/>
      <c r="J40" s="131"/>
      <c r="K40" s="131"/>
      <c r="L40" s="39"/>
    </row>
    <row r="44" spans="2:12" s="1" customFormat="1" ht="6.95" customHeight="1">
      <c r="B44" s="133"/>
      <c r="C44" s="134"/>
      <c r="D44" s="134"/>
      <c r="E44" s="134"/>
      <c r="F44" s="134"/>
      <c r="G44" s="134"/>
      <c r="H44" s="134"/>
      <c r="I44" s="135"/>
      <c r="J44" s="134"/>
      <c r="K44" s="134"/>
      <c r="L44" s="39"/>
    </row>
    <row r="45" spans="2:12" s="1" customFormat="1" ht="24.95" customHeight="1">
      <c r="B45" s="35"/>
      <c r="C45" s="24" t="s">
        <v>89</v>
      </c>
      <c r="D45" s="36"/>
      <c r="E45" s="36"/>
      <c r="F45" s="36"/>
      <c r="G45" s="36"/>
      <c r="H45" s="36"/>
      <c r="I45" s="108"/>
      <c r="J45" s="36"/>
      <c r="K45" s="36"/>
      <c r="L45" s="39"/>
    </row>
    <row r="46" spans="2:12" s="1" customFormat="1" ht="6.95" customHeight="1">
      <c r="B46" s="35"/>
      <c r="C46" s="36"/>
      <c r="D46" s="36"/>
      <c r="E46" s="36"/>
      <c r="F46" s="36"/>
      <c r="G46" s="36"/>
      <c r="H46" s="36"/>
      <c r="I46" s="108"/>
      <c r="J46" s="36"/>
      <c r="K46" s="36"/>
      <c r="L46" s="39"/>
    </row>
    <row r="47" spans="2:12" s="1" customFormat="1" ht="12" customHeight="1">
      <c r="B47" s="35"/>
      <c r="C47" s="30" t="s">
        <v>16</v>
      </c>
      <c r="D47" s="36"/>
      <c r="E47" s="36"/>
      <c r="F47" s="36"/>
      <c r="G47" s="36"/>
      <c r="H47" s="36"/>
      <c r="I47" s="108"/>
      <c r="J47" s="36"/>
      <c r="K47" s="36"/>
      <c r="L47" s="39"/>
    </row>
    <row r="48" spans="2:12" s="1" customFormat="1" ht="16.5" customHeight="1">
      <c r="B48" s="35"/>
      <c r="C48" s="36"/>
      <c r="D48" s="36"/>
      <c r="E48" s="375" t="str">
        <f>E7</f>
        <v>Náchod - kanalizace V Úvozu, Pod Vyhlídkou - I. etapa</v>
      </c>
      <c r="F48" s="376"/>
      <c r="G48" s="376"/>
      <c r="H48" s="376"/>
      <c r="I48" s="108"/>
      <c r="J48" s="36"/>
      <c r="K48" s="36"/>
      <c r="L48" s="39"/>
    </row>
    <row r="49" spans="2:47" s="1" customFormat="1" ht="12" customHeight="1">
      <c r="B49" s="35"/>
      <c r="C49" s="30" t="s">
        <v>87</v>
      </c>
      <c r="D49" s="36"/>
      <c r="E49" s="36"/>
      <c r="F49" s="36"/>
      <c r="G49" s="36"/>
      <c r="H49" s="36"/>
      <c r="I49" s="108"/>
      <c r="J49" s="36"/>
      <c r="K49" s="36"/>
      <c r="L49" s="39"/>
    </row>
    <row r="50" spans="2:47" s="1" customFormat="1" ht="16.5" customHeight="1">
      <c r="B50" s="35"/>
      <c r="C50" s="36"/>
      <c r="D50" s="36"/>
      <c r="E50" s="358" t="str">
        <f>E9</f>
        <v>SO 01 - Splašková kanalizace</v>
      </c>
      <c r="F50" s="374"/>
      <c r="G50" s="374"/>
      <c r="H50" s="374"/>
      <c r="I50" s="108"/>
      <c r="J50" s="36"/>
      <c r="K50" s="36"/>
      <c r="L50" s="39"/>
    </row>
    <row r="51" spans="2:47" s="1" customFormat="1" ht="6.95" customHeight="1">
      <c r="B51" s="35"/>
      <c r="C51" s="36"/>
      <c r="D51" s="36"/>
      <c r="E51" s="36"/>
      <c r="F51" s="36"/>
      <c r="G51" s="36"/>
      <c r="H51" s="36"/>
      <c r="I51" s="108"/>
      <c r="J51" s="36"/>
      <c r="K51" s="36"/>
      <c r="L51" s="39"/>
    </row>
    <row r="52" spans="2:47" s="1" customFormat="1" ht="12" customHeight="1">
      <c r="B52" s="35"/>
      <c r="C52" s="30" t="s">
        <v>23</v>
      </c>
      <c r="D52" s="36"/>
      <c r="E52" s="36"/>
      <c r="F52" s="28" t="str">
        <f>F12</f>
        <v xml:space="preserve"> </v>
      </c>
      <c r="G52" s="36"/>
      <c r="H52" s="36"/>
      <c r="I52" s="110" t="s">
        <v>25</v>
      </c>
      <c r="J52" s="59">
        <f>IF(J12="","",J12)</f>
        <v>43581</v>
      </c>
      <c r="K52" s="36"/>
      <c r="L52" s="39"/>
    </row>
    <row r="53" spans="2:47" s="1" customFormat="1" ht="6.95" customHeight="1">
      <c r="B53" s="35"/>
      <c r="C53" s="36"/>
      <c r="D53" s="36"/>
      <c r="E53" s="36"/>
      <c r="F53" s="36"/>
      <c r="G53" s="36"/>
      <c r="H53" s="36"/>
      <c r="I53" s="108"/>
      <c r="J53" s="36"/>
      <c r="K53" s="36"/>
      <c r="L53" s="39"/>
    </row>
    <row r="54" spans="2:47" s="1" customFormat="1" ht="27.95" customHeight="1">
      <c r="B54" s="35"/>
      <c r="C54" s="30" t="s">
        <v>28</v>
      </c>
      <c r="D54" s="36"/>
      <c r="E54" s="36"/>
      <c r="F54" s="28" t="str">
        <f>E15</f>
        <v xml:space="preserve"> </v>
      </c>
      <c r="G54" s="36"/>
      <c r="H54" s="36"/>
      <c r="I54" s="110" t="s">
        <v>34</v>
      </c>
      <c r="J54" s="33" t="str">
        <f>E21</f>
        <v>VAK Náchod, a.s., Lukáš Branda DiS</v>
      </c>
      <c r="K54" s="36"/>
      <c r="L54" s="39"/>
    </row>
    <row r="55" spans="2:47" s="1" customFormat="1" ht="15.2" customHeight="1">
      <c r="B55" s="35"/>
      <c r="C55" s="30" t="s">
        <v>32</v>
      </c>
      <c r="D55" s="36"/>
      <c r="E55" s="36"/>
      <c r="F55" s="28" t="str">
        <f>IF(E18="","",E18)</f>
        <v>Vyplň údaj</v>
      </c>
      <c r="G55" s="36"/>
      <c r="H55" s="36"/>
      <c r="I55" s="110" t="s">
        <v>37</v>
      </c>
      <c r="J55" s="33" t="str">
        <f>E24</f>
        <v xml:space="preserve"> </v>
      </c>
      <c r="K55" s="36"/>
      <c r="L55" s="39"/>
    </row>
    <row r="56" spans="2:47" s="1" customFormat="1" ht="10.35" customHeight="1">
      <c r="B56" s="35"/>
      <c r="C56" s="36"/>
      <c r="D56" s="36"/>
      <c r="E56" s="36"/>
      <c r="F56" s="36"/>
      <c r="G56" s="36"/>
      <c r="H56" s="36"/>
      <c r="I56" s="108"/>
      <c r="J56" s="36"/>
      <c r="K56" s="36"/>
      <c r="L56" s="39"/>
    </row>
    <row r="57" spans="2:47" s="1" customFormat="1" ht="29.25" customHeight="1">
      <c r="B57" s="35"/>
      <c r="C57" s="136" t="s">
        <v>90</v>
      </c>
      <c r="D57" s="137"/>
      <c r="E57" s="137"/>
      <c r="F57" s="137"/>
      <c r="G57" s="137"/>
      <c r="H57" s="137"/>
      <c r="I57" s="138"/>
      <c r="J57" s="139" t="s">
        <v>91</v>
      </c>
      <c r="K57" s="137"/>
      <c r="L57" s="39"/>
    </row>
    <row r="58" spans="2:47" s="1" customFormat="1" ht="10.35" customHeight="1">
      <c r="B58" s="35"/>
      <c r="C58" s="36"/>
      <c r="D58" s="36"/>
      <c r="E58" s="36"/>
      <c r="F58" s="36"/>
      <c r="G58" s="36"/>
      <c r="H58" s="36"/>
      <c r="I58" s="108"/>
      <c r="J58" s="36"/>
      <c r="K58" s="36"/>
      <c r="L58" s="39"/>
    </row>
    <row r="59" spans="2:47" s="1" customFormat="1" ht="22.9" customHeight="1">
      <c r="B59" s="35"/>
      <c r="C59" s="140" t="s">
        <v>71</v>
      </c>
      <c r="D59" s="36"/>
      <c r="E59" s="36"/>
      <c r="F59" s="36"/>
      <c r="G59" s="36"/>
      <c r="H59" s="36"/>
      <c r="I59" s="108"/>
      <c r="J59" s="77">
        <f>J94</f>
        <v>0</v>
      </c>
      <c r="K59" s="36"/>
      <c r="L59" s="39"/>
      <c r="AU59" s="18" t="s">
        <v>92</v>
      </c>
    </row>
    <row r="60" spans="2:47" s="8" customFormat="1" ht="24.95" customHeight="1">
      <c r="B60" s="141"/>
      <c r="C60" s="142"/>
      <c r="D60" s="143" t="s">
        <v>93</v>
      </c>
      <c r="E60" s="144"/>
      <c r="F60" s="144"/>
      <c r="G60" s="144"/>
      <c r="H60" s="144"/>
      <c r="I60" s="145"/>
      <c r="J60" s="146">
        <f>J95</f>
        <v>0</v>
      </c>
      <c r="K60" s="142"/>
      <c r="L60" s="147"/>
    </row>
    <row r="61" spans="2:47" s="9" customFormat="1" ht="19.899999999999999" customHeight="1">
      <c r="B61" s="148"/>
      <c r="C61" s="149"/>
      <c r="D61" s="150" t="s">
        <v>94</v>
      </c>
      <c r="E61" s="151"/>
      <c r="F61" s="151"/>
      <c r="G61" s="151"/>
      <c r="H61" s="151"/>
      <c r="I61" s="152"/>
      <c r="J61" s="153">
        <f>J96</f>
        <v>0</v>
      </c>
      <c r="K61" s="149"/>
      <c r="L61" s="154"/>
    </row>
    <row r="62" spans="2:47" s="9" customFormat="1" ht="19.899999999999999" customHeight="1">
      <c r="B62" s="148"/>
      <c r="C62" s="149"/>
      <c r="D62" s="150" t="s">
        <v>95</v>
      </c>
      <c r="E62" s="151"/>
      <c r="F62" s="151"/>
      <c r="G62" s="151"/>
      <c r="H62" s="151"/>
      <c r="I62" s="152"/>
      <c r="J62" s="153">
        <f>J205</f>
        <v>0</v>
      </c>
      <c r="K62" s="149"/>
      <c r="L62" s="154"/>
    </row>
    <row r="63" spans="2:47" s="9" customFormat="1" ht="19.899999999999999" customHeight="1">
      <c r="B63" s="148"/>
      <c r="C63" s="149"/>
      <c r="D63" s="150" t="s">
        <v>96</v>
      </c>
      <c r="E63" s="151"/>
      <c r="F63" s="151"/>
      <c r="G63" s="151"/>
      <c r="H63" s="151"/>
      <c r="I63" s="152"/>
      <c r="J63" s="153">
        <f>J208</f>
        <v>0</v>
      </c>
      <c r="K63" s="149"/>
      <c r="L63" s="154"/>
    </row>
    <row r="64" spans="2:47" s="9" customFormat="1" ht="19.899999999999999" customHeight="1">
      <c r="B64" s="148"/>
      <c r="C64" s="149"/>
      <c r="D64" s="150" t="s">
        <v>97</v>
      </c>
      <c r="E64" s="151"/>
      <c r="F64" s="151"/>
      <c r="G64" s="151"/>
      <c r="H64" s="151"/>
      <c r="I64" s="152"/>
      <c r="J64" s="153">
        <f>J233</f>
        <v>0</v>
      </c>
      <c r="K64" s="149"/>
      <c r="L64" s="154"/>
    </row>
    <row r="65" spans="2:12" s="9" customFormat="1" ht="19.899999999999999" customHeight="1">
      <c r="B65" s="148"/>
      <c r="C65" s="149"/>
      <c r="D65" s="150" t="s">
        <v>98</v>
      </c>
      <c r="E65" s="151"/>
      <c r="F65" s="151"/>
      <c r="G65" s="151"/>
      <c r="H65" s="151"/>
      <c r="I65" s="152"/>
      <c r="J65" s="153">
        <f>J258</f>
        <v>0</v>
      </c>
      <c r="K65" s="149"/>
      <c r="L65" s="154"/>
    </row>
    <row r="66" spans="2:12" s="9" customFormat="1" ht="19.899999999999999" customHeight="1">
      <c r="B66" s="148"/>
      <c r="C66" s="149"/>
      <c r="D66" s="150" t="s">
        <v>99</v>
      </c>
      <c r="E66" s="151"/>
      <c r="F66" s="151"/>
      <c r="G66" s="151"/>
      <c r="H66" s="151"/>
      <c r="I66" s="152"/>
      <c r="J66" s="153">
        <f>J299</f>
        <v>0</v>
      </c>
      <c r="K66" s="149"/>
      <c r="L66" s="154"/>
    </row>
    <row r="67" spans="2:12" s="9" customFormat="1" ht="19.899999999999999" customHeight="1">
      <c r="B67" s="148"/>
      <c r="C67" s="149"/>
      <c r="D67" s="150" t="s">
        <v>100</v>
      </c>
      <c r="E67" s="151"/>
      <c r="F67" s="151"/>
      <c r="G67" s="151"/>
      <c r="H67" s="151"/>
      <c r="I67" s="152"/>
      <c r="J67" s="153">
        <f>J313</f>
        <v>0</v>
      </c>
      <c r="K67" s="149"/>
      <c r="L67" s="154"/>
    </row>
    <row r="68" spans="2:12" s="9" customFormat="1" ht="19.899999999999999" customHeight="1">
      <c r="B68" s="148"/>
      <c r="C68" s="149"/>
      <c r="D68" s="150" t="s">
        <v>101</v>
      </c>
      <c r="E68" s="151"/>
      <c r="F68" s="151"/>
      <c r="G68" s="151"/>
      <c r="H68" s="151"/>
      <c r="I68" s="152"/>
      <c r="J68" s="153">
        <f>J325</f>
        <v>0</v>
      </c>
      <c r="K68" s="149"/>
      <c r="L68" s="154"/>
    </row>
    <row r="69" spans="2:12" s="8" customFormat="1" ht="24.95" customHeight="1">
      <c r="B69" s="141"/>
      <c r="C69" s="142"/>
      <c r="D69" s="143" t="s">
        <v>102</v>
      </c>
      <c r="E69" s="144"/>
      <c r="F69" s="144"/>
      <c r="G69" s="144"/>
      <c r="H69" s="144"/>
      <c r="I69" s="145"/>
      <c r="J69" s="146">
        <f>J327</f>
        <v>0</v>
      </c>
      <c r="K69" s="142"/>
      <c r="L69" s="147"/>
    </row>
    <row r="70" spans="2:12" s="9" customFormat="1" ht="19.899999999999999" customHeight="1">
      <c r="B70" s="148"/>
      <c r="C70" s="149"/>
      <c r="D70" s="150" t="s">
        <v>103</v>
      </c>
      <c r="E70" s="151"/>
      <c r="F70" s="151"/>
      <c r="G70" s="151"/>
      <c r="H70" s="151"/>
      <c r="I70" s="152"/>
      <c r="J70" s="153">
        <f>J328</f>
        <v>0</v>
      </c>
      <c r="K70" s="149"/>
      <c r="L70" s="154"/>
    </row>
    <row r="71" spans="2:12" s="9" customFormat="1" ht="19.899999999999999" customHeight="1">
      <c r="B71" s="148"/>
      <c r="C71" s="149"/>
      <c r="D71" s="150" t="s">
        <v>104</v>
      </c>
      <c r="E71" s="151"/>
      <c r="F71" s="151"/>
      <c r="G71" s="151"/>
      <c r="H71" s="151"/>
      <c r="I71" s="152"/>
      <c r="J71" s="153">
        <f>J331</f>
        <v>0</v>
      </c>
      <c r="K71" s="149"/>
      <c r="L71" s="154"/>
    </row>
    <row r="72" spans="2:12" s="9" customFormat="1" ht="19.899999999999999" customHeight="1">
      <c r="B72" s="148"/>
      <c r="C72" s="149"/>
      <c r="D72" s="150" t="s">
        <v>105</v>
      </c>
      <c r="E72" s="151"/>
      <c r="F72" s="151"/>
      <c r="G72" s="151"/>
      <c r="H72" s="151"/>
      <c r="I72" s="152"/>
      <c r="J72" s="153">
        <f>J333</f>
        <v>0</v>
      </c>
      <c r="K72" s="149"/>
      <c r="L72" s="154"/>
    </row>
    <row r="73" spans="2:12" s="9" customFormat="1" ht="19.899999999999999" customHeight="1">
      <c r="B73" s="148"/>
      <c r="C73" s="149"/>
      <c r="D73" s="150" t="s">
        <v>106</v>
      </c>
      <c r="E73" s="151"/>
      <c r="F73" s="151"/>
      <c r="G73" s="151"/>
      <c r="H73" s="151"/>
      <c r="I73" s="152"/>
      <c r="J73" s="153">
        <f>J335</f>
        <v>0</v>
      </c>
      <c r="K73" s="149"/>
      <c r="L73" s="154"/>
    </row>
    <row r="74" spans="2:12" s="9" customFormat="1" ht="19.899999999999999" customHeight="1">
      <c r="B74" s="148"/>
      <c r="C74" s="149"/>
      <c r="D74" s="150" t="s">
        <v>107</v>
      </c>
      <c r="E74" s="151"/>
      <c r="F74" s="151"/>
      <c r="G74" s="151"/>
      <c r="H74" s="151"/>
      <c r="I74" s="152"/>
      <c r="J74" s="153">
        <f>J337</f>
        <v>0</v>
      </c>
      <c r="K74" s="149"/>
      <c r="L74" s="154"/>
    </row>
    <row r="75" spans="2:12" s="1" customFormat="1" ht="21.75" customHeight="1">
      <c r="B75" s="35"/>
      <c r="C75" s="36"/>
      <c r="D75" s="36"/>
      <c r="E75" s="36"/>
      <c r="F75" s="36"/>
      <c r="G75" s="36"/>
      <c r="H75" s="36"/>
      <c r="I75" s="108"/>
      <c r="J75" s="36"/>
      <c r="K75" s="36"/>
      <c r="L75" s="39"/>
    </row>
    <row r="76" spans="2:12" s="1" customFormat="1" ht="6.95" customHeight="1">
      <c r="B76" s="47"/>
      <c r="C76" s="48"/>
      <c r="D76" s="48"/>
      <c r="E76" s="48"/>
      <c r="F76" s="48"/>
      <c r="G76" s="48"/>
      <c r="H76" s="48"/>
      <c r="I76" s="132"/>
      <c r="J76" s="48"/>
      <c r="K76" s="48"/>
      <c r="L76" s="39"/>
    </row>
    <row r="80" spans="2:12" s="1" customFormat="1" ht="6.95" customHeight="1">
      <c r="B80" s="49"/>
      <c r="C80" s="50"/>
      <c r="D80" s="50"/>
      <c r="E80" s="50"/>
      <c r="F80" s="50"/>
      <c r="G80" s="50"/>
      <c r="H80" s="50"/>
      <c r="I80" s="135"/>
      <c r="J80" s="50"/>
      <c r="K80" s="50"/>
      <c r="L80" s="39"/>
    </row>
    <row r="81" spans="2:63" s="1" customFormat="1" ht="24.95" customHeight="1">
      <c r="B81" s="35"/>
      <c r="C81" s="24" t="s">
        <v>108</v>
      </c>
      <c r="D81" s="36"/>
      <c r="E81" s="36"/>
      <c r="F81" s="36"/>
      <c r="G81" s="36"/>
      <c r="H81" s="36"/>
      <c r="I81" s="108"/>
      <c r="J81" s="36"/>
      <c r="K81" s="36"/>
      <c r="L81" s="39"/>
    </row>
    <row r="82" spans="2:63" s="1" customFormat="1" ht="6.95" customHeight="1">
      <c r="B82" s="35"/>
      <c r="C82" s="36"/>
      <c r="D82" s="36"/>
      <c r="E82" s="36"/>
      <c r="F82" s="36"/>
      <c r="G82" s="36"/>
      <c r="H82" s="36"/>
      <c r="I82" s="108"/>
      <c r="J82" s="36"/>
      <c r="K82" s="36"/>
      <c r="L82" s="39"/>
    </row>
    <row r="83" spans="2:63" s="1" customFormat="1" ht="12" customHeight="1">
      <c r="B83" s="35"/>
      <c r="C83" s="30" t="s">
        <v>16</v>
      </c>
      <c r="D83" s="36"/>
      <c r="E83" s="36"/>
      <c r="F83" s="36"/>
      <c r="G83" s="36"/>
      <c r="H83" s="36"/>
      <c r="I83" s="108"/>
      <c r="J83" s="36"/>
      <c r="K83" s="36"/>
      <c r="L83" s="39"/>
    </row>
    <row r="84" spans="2:63" s="1" customFormat="1" ht="16.5" customHeight="1">
      <c r="B84" s="35"/>
      <c r="C84" s="36"/>
      <c r="D84" s="36"/>
      <c r="E84" s="375" t="str">
        <f>E7</f>
        <v>Náchod - kanalizace V Úvozu, Pod Vyhlídkou - I. etapa</v>
      </c>
      <c r="F84" s="376"/>
      <c r="G84" s="376"/>
      <c r="H84" s="376"/>
      <c r="I84" s="108"/>
      <c r="J84" s="36"/>
      <c r="K84" s="36"/>
      <c r="L84" s="39"/>
    </row>
    <row r="85" spans="2:63" s="1" customFormat="1" ht="12" customHeight="1">
      <c r="B85" s="35"/>
      <c r="C85" s="30" t="s">
        <v>87</v>
      </c>
      <c r="D85" s="36"/>
      <c r="E85" s="36"/>
      <c r="F85" s="36"/>
      <c r="G85" s="36"/>
      <c r="H85" s="36"/>
      <c r="I85" s="108"/>
      <c r="J85" s="36"/>
      <c r="K85" s="36"/>
      <c r="L85" s="39"/>
    </row>
    <row r="86" spans="2:63" s="1" customFormat="1" ht="16.5" customHeight="1">
      <c r="B86" s="35"/>
      <c r="C86" s="36"/>
      <c r="D86" s="36"/>
      <c r="E86" s="358" t="str">
        <f>E9</f>
        <v>SO 01 - Splašková kanalizace</v>
      </c>
      <c r="F86" s="374"/>
      <c r="G86" s="374"/>
      <c r="H86" s="374"/>
      <c r="I86" s="108"/>
      <c r="J86" s="36"/>
      <c r="K86" s="36"/>
      <c r="L86" s="39"/>
    </row>
    <row r="87" spans="2:63" s="1" customFormat="1" ht="6.95" customHeight="1">
      <c r="B87" s="35"/>
      <c r="C87" s="36"/>
      <c r="D87" s="36"/>
      <c r="E87" s="36"/>
      <c r="F87" s="36"/>
      <c r="G87" s="36"/>
      <c r="H87" s="36"/>
      <c r="I87" s="108"/>
      <c r="J87" s="36"/>
      <c r="K87" s="36"/>
      <c r="L87" s="39"/>
    </row>
    <row r="88" spans="2:63" s="1" customFormat="1" ht="12" customHeight="1">
      <c r="B88" s="35"/>
      <c r="C88" s="30" t="s">
        <v>23</v>
      </c>
      <c r="D88" s="36"/>
      <c r="E88" s="36"/>
      <c r="F88" s="28" t="str">
        <f>F12</f>
        <v xml:space="preserve"> </v>
      </c>
      <c r="G88" s="36"/>
      <c r="H88" s="36"/>
      <c r="I88" s="110" t="s">
        <v>25</v>
      </c>
      <c r="J88" s="59">
        <f>IF(J12="","",J12)</f>
        <v>43581</v>
      </c>
      <c r="K88" s="36"/>
      <c r="L88" s="39"/>
    </row>
    <row r="89" spans="2:63" s="1" customFormat="1" ht="6.95" customHeight="1">
      <c r="B89" s="35"/>
      <c r="C89" s="36"/>
      <c r="D89" s="36"/>
      <c r="E89" s="36"/>
      <c r="F89" s="36"/>
      <c r="G89" s="36"/>
      <c r="H89" s="36"/>
      <c r="I89" s="108"/>
      <c r="J89" s="36"/>
      <c r="K89" s="36"/>
      <c r="L89" s="39"/>
    </row>
    <row r="90" spans="2:63" s="1" customFormat="1" ht="27.95" customHeight="1">
      <c r="B90" s="35"/>
      <c r="C90" s="30" t="s">
        <v>28</v>
      </c>
      <c r="D90" s="36"/>
      <c r="E90" s="36"/>
      <c r="F90" s="28" t="str">
        <f>E15</f>
        <v xml:space="preserve"> </v>
      </c>
      <c r="G90" s="36"/>
      <c r="H90" s="36"/>
      <c r="I90" s="110" t="s">
        <v>34</v>
      </c>
      <c r="J90" s="33" t="str">
        <f>E21</f>
        <v>VAK Náchod, a.s., Lukáš Branda DiS</v>
      </c>
      <c r="K90" s="36"/>
      <c r="L90" s="39"/>
    </row>
    <row r="91" spans="2:63" s="1" customFormat="1" ht="15.2" customHeight="1">
      <c r="B91" s="35"/>
      <c r="C91" s="30" t="s">
        <v>32</v>
      </c>
      <c r="D91" s="36"/>
      <c r="E91" s="36"/>
      <c r="F91" s="28" t="str">
        <f>IF(E18="","",E18)</f>
        <v>Vyplň údaj</v>
      </c>
      <c r="G91" s="36"/>
      <c r="H91" s="36"/>
      <c r="I91" s="110" t="s">
        <v>37</v>
      </c>
      <c r="J91" s="33" t="str">
        <f>E24</f>
        <v xml:space="preserve"> </v>
      </c>
      <c r="K91" s="36"/>
      <c r="L91" s="39"/>
    </row>
    <row r="92" spans="2:63" s="1" customFormat="1" ht="10.35" customHeight="1">
      <c r="B92" s="35"/>
      <c r="C92" s="36"/>
      <c r="D92" s="36"/>
      <c r="E92" s="36"/>
      <c r="F92" s="36"/>
      <c r="G92" s="36"/>
      <c r="H92" s="36"/>
      <c r="I92" s="108"/>
      <c r="J92" s="36"/>
      <c r="K92" s="36"/>
      <c r="L92" s="39"/>
    </row>
    <row r="93" spans="2:63" s="10" customFormat="1" ht="29.25" customHeight="1">
      <c r="B93" s="155"/>
      <c r="C93" s="156" t="s">
        <v>109</v>
      </c>
      <c r="D93" s="157" t="s">
        <v>58</v>
      </c>
      <c r="E93" s="157" t="s">
        <v>54</v>
      </c>
      <c r="F93" s="157" t="s">
        <v>55</v>
      </c>
      <c r="G93" s="157" t="s">
        <v>110</v>
      </c>
      <c r="H93" s="157" t="s">
        <v>111</v>
      </c>
      <c r="I93" s="158" t="s">
        <v>112</v>
      </c>
      <c r="J93" s="157" t="s">
        <v>91</v>
      </c>
      <c r="K93" s="159" t="s">
        <v>113</v>
      </c>
      <c r="L93" s="160"/>
      <c r="M93" s="68" t="s">
        <v>20</v>
      </c>
      <c r="N93" s="69" t="s">
        <v>43</v>
      </c>
      <c r="O93" s="69" t="s">
        <v>114</v>
      </c>
      <c r="P93" s="69" t="s">
        <v>115</v>
      </c>
      <c r="Q93" s="69" t="s">
        <v>116</v>
      </c>
      <c r="R93" s="69" t="s">
        <v>117</v>
      </c>
      <c r="S93" s="69" t="s">
        <v>118</v>
      </c>
      <c r="T93" s="70" t="s">
        <v>119</v>
      </c>
    </row>
    <row r="94" spans="2:63" s="1" customFormat="1" ht="22.9" customHeight="1">
      <c r="B94" s="35"/>
      <c r="C94" s="75" t="s">
        <v>120</v>
      </c>
      <c r="D94" s="36"/>
      <c r="E94" s="36"/>
      <c r="F94" s="36"/>
      <c r="G94" s="36"/>
      <c r="H94" s="36"/>
      <c r="I94" s="108"/>
      <c r="J94" s="161">
        <f>BK94</f>
        <v>0</v>
      </c>
      <c r="K94" s="36"/>
      <c r="L94" s="39"/>
      <c r="M94" s="71"/>
      <c r="N94" s="72"/>
      <c r="O94" s="72"/>
      <c r="P94" s="162">
        <f>P95+P327</f>
        <v>0</v>
      </c>
      <c r="Q94" s="72"/>
      <c r="R94" s="162">
        <f>R95+R327</f>
        <v>26.239039980000001</v>
      </c>
      <c r="S94" s="72"/>
      <c r="T94" s="163">
        <f>T95+T327</f>
        <v>39.573227000000003</v>
      </c>
      <c r="AT94" s="18" t="s">
        <v>72</v>
      </c>
      <c r="AU94" s="18" t="s">
        <v>92</v>
      </c>
      <c r="BK94" s="164">
        <f>BK95+BK327</f>
        <v>0</v>
      </c>
    </row>
    <row r="95" spans="2:63" s="11" customFormat="1" ht="25.9" customHeight="1">
      <c r="B95" s="165"/>
      <c r="C95" s="166"/>
      <c r="D95" s="167" t="s">
        <v>72</v>
      </c>
      <c r="E95" s="168" t="s">
        <v>121</v>
      </c>
      <c r="F95" s="168" t="s">
        <v>122</v>
      </c>
      <c r="G95" s="166"/>
      <c r="H95" s="166"/>
      <c r="I95" s="169"/>
      <c r="J95" s="170">
        <f>BK95</f>
        <v>0</v>
      </c>
      <c r="K95" s="166"/>
      <c r="L95" s="171"/>
      <c r="M95" s="172"/>
      <c r="N95" s="173"/>
      <c r="O95" s="173"/>
      <c r="P95" s="174">
        <f>P96+P205+P208+P233+P258+P299+P313+P325</f>
        <v>0</v>
      </c>
      <c r="Q95" s="173"/>
      <c r="R95" s="174">
        <f>R96+R205+R208+R233+R258+R299+R313+R325</f>
        <v>26.239039980000001</v>
      </c>
      <c r="S95" s="173"/>
      <c r="T95" s="175">
        <f>T96+T205+T208+T233+T258+T299+T313+T325</f>
        <v>39.573227000000003</v>
      </c>
      <c r="AR95" s="176" t="s">
        <v>22</v>
      </c>
      <c r="AT95" s="177" t="s">
        <v>72</v>
      </c>
      <c r="AU95" s="177" t="s">
        <v>73</v>
      </c>
      <c r="AY95" s="176" t="s">
        <v>123</v>
      </c>
      <c r="BK95" s="178">
        <f>BK96+BK205+BK208+BK233+BK258+BK299+BK313+BK325</f>
        <v>0</v>
      </c>
    </row>
    <row r="96" spans="2:63" s="11" customFormat="1" ht="22.9" customHeight="1">
      <c r="B96" s="165"/>
      <c r="C96" s="166"/>
      <c r="D96" s="167" t="s">
        <v>72</v>
      </c>
      <c r="E96" s="179" t="s">
        <v>22</v>
      </c>
      <c r="F96" s="179" t="s">
        <v>124</v>
      </c>
      <c r="G96" s="166"/>
      <c r="H96" s="166"/>
      <c r="I96" s="169"/>
      <c r="J96" s="180">
        <f>BK96</f>
        <v>0</v>
      </c>
      <c r="K96" s="166"/>
      <c r="L96" s="171"/>
      <c r="M96" s="172"/>
      <c r="N96" s="173"/>
      <c r="O96" s="173"/>
      <c r="P96" s="174">
        <f>SUM(P97:P204)</f>
        <v>0</v>
      </c>
      <c r="Q96" s="173"/>
      <c r="R96" s="174">
        <f>SUM(R97:R204)</f>
        <v>0.63766738000000001</v>
      </c>
      <c r="S96" s="173"/>
      <c r="T96" s="175">
        <f>SUM(T97:T204)</f>
        <v>35.109227000000004</v>
      </c>
      <c r="AR96" s="176" t="s">
        <v>22</v>
      </c>
      <c r="AT96" s="177" t="s">
        <v>72</v>
      </c>
      <c r="AU96" s="177" t="s">
        <v>22</v>
      </c>
      <c r="AY96" s="176" t="s">
        <v>123</v>
      </c>
      <c r="BK96" s="178">
        <f>SUM(BK97:BK204)</f>
        <v>0</v>
      </c>
    </row>
    <row r="97" spans="2:65" s="1" customFormat="1" ht="16.5" customHeight="1">
      <c r="B97" s="35"/>
      <c r="C97" s="181" t="s">
        <v>22</v>
      </c>
      <c r="D97" s="181" t="s">
        <v>125</v>
      </c>
      <c r="E97" s="182" t="s">
        <v>126</v>
      </c>
      <c r="F97" s="183" t="s">
        <v>127</v>
      </c>
      <c r="G97" s="184" t="s">
        <v>128</v>
      </c>
      <c r="H97" s="185">
        <v>23.939</v>
      </c>
      <c r="I97" s="186"/>
      <c r="J97" s="187">
        <f>ROUND(I97*H97,2)</f>
        <v>0</v>
      </c>
      <c r="K97" s="183" t="s">
        <v>20</v>
      </c>
      <c r="L97" s="39"/>
      <c r="M97" s="188" t="s">
        <v>20</v>
      </c>
      <c r="N97" s="189" t="s">
        <v>44</v>
      </c>
      <c r="O97" s="64"/>
      <c r="P97" s="190">
        <f>O97*H97</f>
        <v>0</v>
      </c>
      <c r="Q97" s="190">
        <v>0</v>
      </c>
      <c r="R97" s="190">
        <f>Q97*H97</f>
        <v>0</v>
      </c>
      <c r="S97" s="190">
        <v>0.255</v>
      </c>
      <c r="T97" s="191">
        <f>S97*H97</f>
        <v>6.1044450000000001</v>
      </c>
      <c r="AR97" s="192" t="s">
        <v>129</v>
      </c>
      <c r="AT97" s="192" t="s">
        <v>125</v>
      </c>
      <c r="AU97" s="192" t="s">
        <v>82</v>
      </c>
      <c r="AY97" s="18" t="s">
        <v>123</v>
      </c>
      <c r="BE97" s="193">
        <f>IF(N97="základní",J97,0)</f>
        <v>0</v>
      </c>
      <c r="BF97" s="193">
        <f>IF(N97="snížená",J97,0)</f>
        <v>0</v>
      </c>
      <c r="BG97" s="193">
        <f>IF(N97="zákl. přenesená",J97,0)</f>
        <v>0</v>
      </c>
      <c r="BH97" s="193">
        <f>IF(N97="sníž. přenesená",J97,0)</f>
        <v>0</v>
      </c>
      <c r="BI97" s="193">
        <f>IF(N97="nulová",J97,0)</f>
        <v>0</v>
      </c>
      <c r="BJ97" s="18" t="s">
        <v>22</v>
      </c>
      <c r="BK97" s="193">
        <f>ROUND(I97*H97,2)</f>
        <v>0</v>
      </c>
      <c r="BL97" s="18" t="s">
        <v>129</v>
      </c>
      <c r="BM97" s="192" t="s">
        <v>130</v>
      </c>
    </row>
    <row r="98" spans="2:65" s="12" customFormat="1">
      <c r="B98" s="194"/>
      <c r="C98" s="195"/>
      <c r="D98" s="196" t="s">
        <v>131</v>
      </c>
      <c r="E98" s="197" t="s">
        <v>20</v>
      </c>
      <c r="F98" s="198" t="s">
        <v>132</v>
      </c>
      <c r="G98" s="195"/>
      <c r="H98" s="199">
        <v>23.939</v>
      </c>
      <c r="I98" s="200"/>
      <c r="J98" s="195"/>
      <c r="K98" s="195"/>
      <c r="L98" s="201"/>
      <c r="M98" s="202"/>
      <c r="N98" s="203"/>
      <c r="O98" s="203"/>
      <c r="P98" s="203"/>
      <c r="Q98" s="203"/>
      <c r="R98" s="203"/>
      <c r="S98" s="203"/>
      <c r="T98" s="204"/>
      <c r="AT98" s="205" t="s">
        <v>131</v>
      </c>
      <c r="AU98" s="205" t="s">
        <v>82</v>
      </c>
      <c r="AV98" s="12" t="s">
        <v>82</v>
      </c>
      <c r="AW98" s="12" t="s">
        <v>36</v>
      </c>
      <c r="AX98" s="12" t="s">
        <v>22</v>
      </c>
      <c r="AY98" s="205" t="s">
        <v>123</v>
      </c>
    </row>
    <row r="99" spans="2:65" s="1" customFormat="1" ht="16.5" customHeight="1">
      <c r="B99" s="35"/>
      <c r="C99" s="181" t="s">
        <v>82</v>
      </c>
      <c r="D99" s="181" t="s">
        <v>125</v>
      </c>
      <c r="E99" s="182" t="s">
        <v>133</v>
      </c>
      <c r="F99" s="183" t="s">
        <v>134</v>
      </c>
      <c r="G99" s="184" t="s">
        <v>128</v>
      </c>
      <c r="H99" s="185">
        <v>8.6050000000000004</v>
      </c>
      <c r="I99" s="186"/>
      <c r="J99" s="187">
        <f>ROUND(I99*H99,2)</f>
        <v>0</v>
      </c>
      <c r="K99" s="183" t="s">
        <v>20</v>
      </c>
      <c r="L99" s="39"/>
      <c r="M99" s="188" t="s">
        <v>20</v>
      </c>
      <c r="N99" s="189" t="s">
        <v>44</v>
      </c>
      <c r="O99" s="64"/>
      <c r="P99" s="190">
        <f>O99*H99</f>
        <v>0</v>
      </c>
      <c r="Q99" s="190">
        <v>0</v>
      </c>
      <c r="R99" s="190">
        <f>Q99*H99</f>
        <v>0</v>
      </c>
      <c r="S99" s="190">
        <v>0.316</v>
      </c>
      <c r="T99" s="191">
        <f>S99*H99</f>
        <v>2.7191800000000002</v>
      </c>
      <c r="AR99" s="192" t="s">
        <v>129</v>
      </c>
      <c r="AT99" s="192" t="s">
        <v>125</v>
      </c>
      <c r="AU99" s="192" t="s">
        <v>82</v>
      </c>
      <c r="AY99" s="18" t="s">
        <v>123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18" t="s">
        <v>22</v>
      </c>
      <c r="BK99" s="193">
        <f>ROUND(I99*H99,2)</f>
        <v>0</v>
      </c>
      <c r="BL99" s="18" t="s">
        <v>129</v>
      </c>
      <c r="BM99" s="192" t="s">
        <v>135</v>
      </c>
    </row>
    <row r="100" spans="2:65" s="12" customFormat="1">
      <c r="B100" s="194"/>
      <c r="C100" s="195"/>
      <c r="D100" s="196" t="s">
        <v>131</v>
      </c>
      <c r="E100" s="197" t="s">
        <v>20</v>
      </c>
      <c r="F100" s="198" t="s">
        <v>136</v>
      </c>
      <c r="G100" s="195"/>
      <c r="H100" s="199">
        <v>8.6050000000000004</v>
      </c>
      <c r="I100" s="200"/>
      <c r="J100" s="195"/>
      <c r="K100" s="195"/>
      <c r="L100" s="201"/>
      <c r="M100" s="202"/>
      <c r="N100" s="203"/>
      <c r="O100" s="203"/>
      <c r="P100" s="203"/>
      <c r="Q100" s="203"/>
      <c r="R100" s="203"/>
      <c r="S100" s="203"/>
      <c r="T100" s="204"/>
      <c r="AT100" s="205" t="s">
        <v>131</v>
      </c>
      <c r="AU100" s="205" t="s">
        <v>82</v>
      </c>
      <c r="AV100" s="12" t="s">
        <v>82</v>
      </c>
      <c r="AW100" s="12" t="s">
        <v>36</v>
      </c>
      <c r="AX100" s="12" t="s">
        <v>22</v>
      </c>
      <c r="AY100" s="205" t="s">
        <v>123</v>
      </c>
    </row>
    <row r="101" spans="2:65" s="1" customFormat="1" ht="16.5" customHeight="1">
      <c r="B101" s="35"/>
      <c r="C101" s="181" t="s">
        <v>137</v>
      </c>
      <c r="D101" s="181" t="s">
        <v>125</v>
      </c>
      <c r="E101" s="182" t="s">
        <v>138</v>
      </c>
      <c r="F101" s="183" t="s">
        <v>139</v>
      </c>
      <c r="G101" s="184" t="s">
        <v>128</v>
      </c>
      <c r="H101" s="185">
        <v>11.223000000000001</v>
      </c>
      <c r="I101" s="186"/>
      <c r="J101" s="187">
        <f>ROUND(I101*H101,2)</f>
        <v>0</v>
      </c>
      <c r="K101" s="183" t="s">
        <v>20</v>
      </c>
      <c r="L101" s="39"/>
      <c r="M101" s="188" t="s">
        <v>20</v>
      </c>
      <c r="N101" s="189" t="s">
        <v>44</v>
      </c>
      <c r="O101" s="64"/>
      <c r="P101" s="190">
        <f>O101*H101</f>
        <v>0</v>
      </c>
      <c r="Q101" s="190">
        <v>0</v>
      </c>
      <c r="R101" s="190">
        <f>Q101*H101</f>
        <v>0</v>
      </c>
      <c r="S101" s="190">
        <v>0.45</v>
      </c>
      <c r="T101" s="191">
        <f>S101*H101</f>
        <v>5.0503500000000008</v>
      </c>
      <c r="AR101" s="192" t="s">
        <v>129</v>
      </c>
      <c r="AT101" s="192" t="s">
        <v>125</v>
      </c>
      <c r="AU101" s="192" t="s">
        <v>82</v>
      </c>
      <c r="AY101" s="18" t="s">
        <v>123</v>
      </c>
      <c r="BE101" s="193">
        <f>IF(N101="základní",J101,0)</f>
        <v>0</v>
      </c>
      <c r="BF101" s="193">
        <f>IF(N101="snížená",J101,0)</f>
        <v>0</v>
      </c>
      <c r="BG101" s="193">
        <f>IF(N101="zákl. přenesená",J101,0)</f>
        <v>0</v>
      </c>
      <c r="BH101" s="193">
        <f>IF(N101="sníž. přenesená",J101,0)</f>
        <v>0</v>
      </c>
      <c r="BI101" s="193">
        <f>IF(N101="nulová",J101,0)</f>
        <v>0</v>
      </c>
      <c r="BJ101" s="18" t="s">
        <v>22</v>
      </c>
      <c r="BK101" s="193">
        <f>ROUND(I101*H101,2)</f>
        <v>0</v>
      </c>
      <c r="BL101" s="18" t="s">
        <v>129</v>
      </c>
      <c r="BM101" s="192" t="s">
        <v>140</v>
      </c>
    </row>
    <row r="102" spans="2:65" s="12" customFormat="1">
      <c r="B102" s="194"/>
      <c r="C102" s="195"/>
      <c r="D102" s="196" t="s">
        <v>131</v>
      </c>
      <c r="E102" s="197" t="s">
        <v>20</v>
      </c>
      <c r="F102" s="198" t="s">
        <v>141</v>
      </c>
      <c r="G102" s="195"/>
      <c r="H102" s="199">
        <v>11.223000000000001</v>
      </c>
      <c r="I102" s="200"/>
      <c r="J102" s="195"/>
      <c r="K102" s="195"/>
      <c r="L102" s="201"/>
      <c r="M102" s="202"/>
      <c r="N102" s="203"/>
      <c r="O102" s="203"/>
      <c r="P102" s="203"/>
      <c r="Q102" s="203"/>
      <c r="R102" s="203"/>
      <c r="S102" s="203"/>
      <c r="T102" s="204"/>
      <c r="AT102" s="205" t="s">
        <v>131</v>
      </c>
      <c r="AU102" s="205" t="s">
        <v>82</v>
      </c>
      <c r="AV102" s="12" t="s">
        <v>82</v>
      </c>
      <c r="AW102" s="12" t="s">
        <v>36</v>
      </c>
      <c r="AX102" s="12" t="s">
        <v>22</v>
      </c>
      <c r="AY102" s="205" t="s">
        <v>123</v>
      </c>
    </row>
    <row r="103" spans="2:65" s="1" customFormat="1" ht="16.5" customHeight="1">
      <c r="B103" s="35"/>
      <c r="C103" s="181" t="s">
        <v>129</v>
      </c>
      <c r="D103" s="181" t="s">
        <v>125</v>
      </c>
      <c r="E103" s="182" t="s">
        <v>142</v>
      </c>
      <c r="F103" s="183" t="s">
        <v>143</v>
      </c>
      <c r="G103" s="184" t="s">
        <v>128</v>
      </c>
      <c r="H103" s="185">
        <v>43.197000000000003</v>
      </c>
      <c r="I103" s="186"/>
      <c r="J103" s="187">
        <f>ROUND(I103*H103,2)</f>
        <v>0</v>
      </c>
      <c r="K103" s="183" t="s">
        <v>20</v>
      </c>
      <c r="L103" s="39"/>
      <c r="M103" s="188" t="s">
        <v>20</v>
      </c>
      <c r="N103" s="189" t="s">
        <v>44</v>
      </c>
      <c r="O103" s="64"/>
      <c r="P103" s="190">
        <f>O103*H103</f>
        <v>0</v>
      </c>
      <c r="Q103" s="190">
        <v>0</v>
      </c>
      <c r="R103" s="190">
        <f>Q103*H103</f>
        <v>0</v>
      </c>
      <c r="S103" s="190">
        <v>0.316</v>
      </c>
      <c r="T103" s="191">
        <f>S103*H103</f>
        <v>13.650252000000002</v>
      </c>
      <c r="AR103" s="192" t="s">
        <v>129</v>
      </c>
      <c r="AT103" s="192" t="s">
        <v>125</v>
      </c>
      <c r="AU103" s="192" t="s">
        <v>82</v>
      </c>
      <c r="AY103" s="18" t="s">
        <v>123</v>
      </c>
      <c r="BE103" s="193">
        <f>IF(N103="základní",J103,0)</f>
        <v>0</v>
      </c>
      <c r="BF103" s="193">
        <f>IF(N103="snížená",J103,0)</f>
        <v>0</v>
      </c>
      <c r="BG103" s="193">
        <f>IF(N103="zákl. přenesená",J103,0)</f>
        <v>0</v>
      </c>
      <c r="BH103" s="193">
        <f>IF(N103="sníž. přenesená",J103,0)</f>
        <v>0</v>
      </c>
      <c r="BI103" s="193">
        <f>IF(N103="nulová",J103,0)</f>
        <v>0</v>
      </c>
      <c r="BJ103" s="18" t="s">
        <v>22</v>
      </c>
      <c r="BK103" s="193">
        <f>ROUND(I103*H103,2)</f>
        <v>0</v>
      </c>
      <c r="BL103" s="18" t="s">
        <v>129</v>
      </c>
      <c r="BM103" s="192" t="s">
        <v>144</v>
      </c>
    </row>
    <row r="104" spans="2:65" s="12" customFormat="1">
      <c r="B104" s="194"/>
      <c r="C104" s="195"/>
      <c r="D104" s="196" t="s">
        <v>131</v>
      </c>
      <c r="E104" s="197" t="s">
        <v>20</v>
      </c>
      <c r="F104" s="198" t="s">
        <v>145</v>
      </c>
      <c r="G104" s="195"/>
      <c r="H104" s="199">
        <v>43.197000000000003</v>
      </c>
      <c r="I104" s="200"/>
      <c r="J104" s="195"/>
      <c r="K104" s="195"/>
      <c r="L104" s="201"/>
      <c r="M104" s="202"/>
      <c r="N104" s="203"/>
      <c r="O104" s="203"/>
      <c r="P104" s="203"/>
      <c r="Q104" s="203"/>
      <c r="R104" s="203"/>
      <c r="S104" s="203"/>
      <c r="T104" s="204"/>
      <c r="AT104" s="205" t="s">
        <v>131</v>
      </c>
      <c r="AU104" s="205" t="s">
        <v>82</v>
      </c>
      <c r="AV104" s="12" t="s">
        <v>82</v>
      </c>
      <c r="AW104" s="12" t="s">
        <v>36</v>
      </c>
      <c r="AX104" s="12" t="s">
        <v>22</v>
      </c>
      <c r="AY104" s="205" t="s">
        <v>123</v>
      </c>
    </row>
    <row r="105" spans="2:65" s="1" customFormat="1" ht="16.5" customHeight="1">
      <c r="B105" s="35"/>
      <c r="C105" s="181" t="s">
        <v>146</v>
      </c>
      <c r="D105" s="181" t="s">
        <v>125</v>
      </c>
      <c r="E105" s="182" t="s">
        <v>147</v>
      </c>
      <c r="F105" s="183" t="s">
        <v>148</v>
      </c>
      <c r="G105" s="184" t="s">
        <v>149</v>
      </c>
      <c r="H105" s="185">
        <v>37</v>
      </c>
      <c r="I105" s="186"/>
      <c r="J105" s="187">
        <f>ROUND(I105*H105,2)</f>
        <v>0</v>
      </c>
      <c r="K105" s="183" t="s">
        <v>20</v>
      </c>
      <c r="L105" s="39"/>
      <c r="M105" s="188" t="s">
        <v>20</v>
      </c>
      <c r="N105" s="189" t="s">
        <v>44</v>
      </c>
      <c r="O105" s="64"/>
      <c r="P105" s="190">
        <f>O105*H105</f>
        <v>0</v>
      </c>
      <c r="Q105" s="190">
        <v>0</v>
      </c>
      <c r="R105" s="190">
        <f>Q105*H105</f>
        <v>0</v>
      </c>
      <c r="S105" s="190">
        <v>0.20499999999999999</v>
      </c>
      <c r="T105" s="191">
        <f>S105*H105</f>
        <v>7.585</v>
      </c>
      <c r="AR105" s="192" t="s">
        <v>129</v>
      </c>
      <c r="AT105" s="192" t="s">
        <v>125</v>
      </c>
      <c r="AU105" s="192" t="s">
        <v>82</v>
      </c>
      <c r="AY105" s="18" t="s">
        <v>123</v>
      </c>
      <c r="BE105" s="193">
        <f>IF(N105="základní",J105,0)</f>
        <v>0</v>
      </c>
      <c r="BF105" s="193">
        <f>IF(N105="snížená",J105,0)</f>
        <v>0</v>
      </c>
      <c r="BG105" s="193">
        <f>IF(N105="zákl. přenesená",J105,0)</f>
        <v>0</v>
      </c>
      <c r="BH105" s="193">
        <f>IF(N105="sníž. přenesená",J105,0)</f>
        <v>0</v>
      </c>
      <c r="BI105" s="193">
        <f>IF(N105="nulová",J105,0)</f>
        <v>0</v>
      </c>
      <c r="BJ105" s="18" t="s">
        <v>22</v>
      </c>
      <c r="BK105" s="193">
        <f>ROUND(I105*H105,2)</f>
        <v>0</v>
      </c>
      <c r="BL105" s="18" t="s">
        <v>129</v>
      </c>
      <c r="BM105" s="192" t="s">
        <v>150</v>
      </c>
    </row>
    <row r="106" spans="2:65" s="12" customFormat="1">
      <c r="B106" s="194"/>
      <c r="C106" s="195"/>
      <c r="D106" s="196" t="s">
        <v>131</v>
      </c>
      <c r="E106" s="197" t="s">
        <v>20</v>
      </c>
      <c r="F106" s="198" t="s">
        <v>151</v>
      </c>
      <c r="G106" s="195"/>
      <c r="H106" s="199">
        <v>37</v>
      </c>
      <c r="I106" s="200"/>
      <c r="J106" s="195"/>
      <c r="K106" s="195"/>
      <c r="L106" s="201"/>
      <c r="M106" s="202"/>
      <c r="N106" s="203"/>
      <c r="O106" s="203"/>
      <c r="P106" s="203"/>
      <c r="Q106" s="203"/>
      <c r="R106" s="203"/>
      <c r="S106" s="203"/>
      <c r="T106" s="204"/>
      <c r="AT106" s="205" t="s">
        <v>131</v>
      </c>
      <c r="AU106" s="205" t="s">
        <v>82</v>
      </c>
      <c r="AV106" s="12" t="s">
        <v>82</v>
      </c>
      <c r="AW106" s="12" t="s">
        <v>36</v>
      </c>
      <c r="AX106" s="12" t="s">
        <v>22</v>
      </c>
      <c r="AY106" s="205" t="s">
        <v>123</v>
      </c>
    </row>
    <row r="107" spans="2:65" s="1" customFormat="1" ht="16.5" customHeight="1">
      <c r="B107" s="35"/>
      <c r="C107" s="181" t="s">
        <v>152</v>
      </c>
      <c r="D107" s="181" t="s">
        <v>125</v>
      </c>
      <c r="E107" s="182" t="s">
        <v>153</v>
      </c>
      <c r="F107" s="183" t="s">
        <v>154</v>
      </c>
      <c r="G107" s="184" t="s">
        <v>149</v>
      </c>
      <c r="H107" s="185">
        <v>25</v>
      </c>
      <c r="I107" s="186"/>
      <c r="J107" s="187">
        <f>ROUND(I107*H107,2)</f>
        <v>0</v>
      </c>
      <c r="K107" s="183" t="s">
        <v>20</v>
      </c>
      <c r="L107" s="39"/>
      <c r="M107" s="188" t="s">
        <v>20</v>
      </c>
      <c r="N107" s="189" t="s">
        <v>44</v>
      </c>
      <c r="O107" s="64"/>
      <c r="P107" s="190">
        <f>O107*H107</f>
        <v>0</v>
      </c>
      <c r="Q107" s="190">
        <v>8.2699999999999996E-3</v>
      </c>
      <c r="R107" s="190">
        <f>Q107*H107</f>
        <v>0.20674999999999999</v>
      </c>
      <c r="S107" s="190">
        <v>0</v>
      </c>
      <c r="T107" s="191">
        <f>S107*H107</f>
        <v>0</v>
      </c>
      <c r="AR107" s="192" t="s">
        <v>129</v>
      </c>
      <c r="AT107" s="192" t="s">
        <v>125</v>
      </c>
      <c r="AU107" s="192" t="s">
        <v>82</v>
      </c>
      <c r="AY107" s="18" t="s">
        <v>123</v>
      </c>
      <c r="BE107" s="193">
        <f>IF(N107="základní",J107,0)</f>
        <v>0</v>
      </c>
      <c r="BF107" s="193">
        <f>IF(N107="snížená",J107,0)</f>
        <v>0</v>
      </c>
      <c r="BG107" s="193">
        <f>IF(N107="zákl. přenesená",J107,0)</f>
        <v>0</v>
      </c>
      <c r="BH107" s="193">
        <f>IF(N107="sníž. přenesená",J107,0)</f>
        <v>0</v>
      </c>
      <c r="BI107" s="193">
        <f>IF(N107="nulová",J107,0)</f>
        <v>0</v>
      </c>
      <c r="BJ107" s="18" t="s">
        <v>22</v>
      </c>
      <c r="BK107" s="193">
        <f>ROUND(I107*H107,2)</f>
        <v>0</v>
      </c>
      <c r="BL107" s="18" t="s">
        <v>129</v>
      </c>
      <c r="BM107" s="192" t="s">
        <v>155</v>
      </c>
    </row>
    <row r="108" spans="2:65" s="1" customFormat="1" ht="16.5" customHeight="1">
      <c r="B108" s="35"/>
      <c r="C108" s="181" t="s">
        <v>156</v>
      </c>
      <c r="D108" s="181" t="s">
        <v>125</v>
      </c>
      <c r="E108" s="182" t="s">
        <v>157</v>
      </c>
      <c r="F108" s="183" t="s">
        <v>158</v>
      </c>
      <c r="G108" s="184" t="s">
        <v>159</v>
      </c>
      <c r="H108" s="185">
        <v>100</v>
      </c>
      <c r="I108" s="186"/>
      <c r="J108" s="187">
        <f>ROUND(I108*H108,2)</f>
        <v>0</v>
      </c>
      <c r="K108" s="183" t="s">
        <v>20</v>
      </c>
      <c r="L108" s="39"/>
      <c r="M108" s="188" t="s">
        <v>20</v>
      </c>
      <c r="N108" s="189" t="s">
        <v>44</v>
      </c>
      <c r="O108" s="64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AR108" s="192" t="s">
        <v>129</v>
      </c>
      <c r="AT108" s="192" t="s">
        <v>125</v>
      </c>
      <c r="AU108" s="192" t="s">
        <v>82</v>
      </c>
      <c r="AY108" s="18" t="s">
        <v>123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18" t="s">
        <v>22</v>
      </c>
      <c r="BK108" s="193">
        <f>ROUND(I108*H108,2)</f>
        <v>0</v>
      </c>
      <c r="BL108" s="18" t="s">
        <v>129</v>
      </c>
      <c r="BM108" s="192" t="s">
        <v>160</v>
      </c>
    </row>
    <row r="109" spans="2:65" s="1" customFormat="1" ht="16.5" customHeight="1">
      <c r="B109" s="35"/>
      <c r="C109" s="181" t="s">
        <v>161</v>
      </c>
      <c r="D109" s="181" t="s">
        <v>125</v>
      </c>
      <c r="E109" s="182" t="s">
        <v>162</v>
      </c>
      <c r="F109" s="183" t="s">
        <v>163</v>
      </c>
      <c r="G109" s="184" t="s">
        <v>164</v>
      </c>
      <c r="H109" s="185">
        <v>10</v>
      </c>
      <c r="I109" s="186"/>
      <c r="J109" s="187">
        <f>ROUND(I109*H109,2)</f>
        <v>0</v>
      </c>
      <c r="K109" s="183" t="s">
        <v>20</v>
      </c>
      <c r="L109" s="39"/>
      <c r="M109" s="188" t="s">
        <v>20</v>
      </c>
      <c r="N109" s="189" t="s">
        <v>44</v>
      </c>
      <c r="O109" s="64"/>
      <c r="P109" s="190">
        <f>O109*H109</f>
        <v>0</v>
      </c>
      <c r="Q109" s="190">
        <v>0</v>
      </c>
      <c r="R109" s="190">
        <f>Q109*H109</f>
        <v>0</v>
      </c>
      <c r="S109" s="190">
        <v>0</v>
      </c>
      <c r="T109" s="191">
        <f>S109*H109</f>
        <v>0</v>
      </c>
      <c r="AR109" s="192" t="s">
        <v>129</v>
      </c>
      <c r="AT109" s="192" t="s">
        <v>125</v>
      </c>
      <c r="AU109" s="192" t="s">
        <v>82</v>
      </c>
      <c r="AY109" s="18" t="s">
        <v>123</v>
      </c>
      <c r="BE109" s="193">
        <f>IF(N109="základní",J109,0)</f>
        <v>0</v>
      </c>
      <c r="BF109" s="193">
        <f>IF(N109="snížená",J109,0)</f>
        <v>0</v>
      </c>
      <c r="BG109" s="193">
        <f>IF(N109="zákl. přenesená",J109,0)</f>
        <v>0</v>
      </c>
      <c r="BH109" s="193">
        <f>IF(N109="sníž. přenesená",J109,0)</f>
        <v>0</v>
      </c>
      <c r="BI109" s="193">
        <f>IF(N109="nulová",J109,0)</f>
        <v>0</v>
      </c>
      <c r="BJ109" s="18" t="s">
        <v>22</v>
      </c>
      <c r="BK109" s="193">
        <f>ROUND(I109*H109,2)</f>
        <v>0</v>
      </c>
      <c r="BL109" s="18" t="s">
        <v>129</v>
      </c>
      <c r="BM109" s="192" t="s">
        <v>165</v>
      </c>
    </row>
    <row r="110" spans="2:65" s="1" customFormat="1" ht="16.5" customHeight="1">
      <c r="B110" s="35"/>
      <c r="C110" s="181" t="s">
        <v>166</v>
      </c>
      <c r="D110" s="181" t="s">
        <v>125</v>
      </c>
      <c r="E110" s="182" t="s">
        <v>167</v>
      </c>
      <c r="F110" s="183" t="s">
        <v>168</v>
      </c>
      <c r="G110" s="184" t="s">
        <v>149</v>
      </c>
      <c r="H110" s="185">
        <v>1.294</v>
      </c>
      <c r="I110" s="186"/>
      <c r="J110" s="187">
        <f>ROUND(I110*H110,2)</f>
        <v>0</v>
      </c>
      <c r="K110" s="183" t="s">
        <v>20</v>
      </c>
      <c r="L110" s="39"/>
      <c r="M110" s="188" t="s">
        <v>20</v>
      </c>
      <c r="N110" s="189" t="s">
        <v>44</v>
      </c>
      <c r="O110" s="64"/>
      <c r="P110" s="190">
        <f>O110*H110</f>
        <v>0</v>
      </c>
      <c r="Q110" s="190">
        <v>8.6800000000000002E-3</v>
      </c>
      <c r="R110" s="190">
        <f>Q110*H110</f>
        <v>1.1231920000000001E-2</v>
      </c>
      <c r="S110" s="190">
        <v>0</v>
      </c>
      <c r="T110" s="191">
        <f>S110*H110</f>
        <v>0</v>
      </c>
      <c r="AR110" s="192" t="s">
        <v>129</v>
      </c>
      <c r="AT110" s="192" t="s">
        <v>125</v>
      </c>
      <c r="AU110" s="192" t="s">
        <v>82</v>
      </c>
      <c r="AY110" s="18" t="s">
        <v>123</v>
      </c>
      <c r="BE110" s="193">
        <f>IF(N110="základní",J110,0)</f>
        <v>0</v>
      </c>
      <c r="BF110" s="193">
        <f>IF(N110="snížená",J110,0)</f>
        <v>0</v>
      </c>
      <c r="BG110" s="193">
        <f>IF(N110="zákl. přenesená",J110,0)</f>
        <v>0</v>
      </c>
      <c r="BH110" s="193">
        <f>IF(N110="sníž. přenesená",J110,0)</f>
        <v>0</v>
      </c>
      <c r="BI110" s="193">
        <f>IF(N110="nulová",J110,0)</f>
        <v>0</v>
      </c>
      <c r="BJ110" s="18" t="s">
        <v>22</v>
      </c>
      <c r="BK110" s="193">
        <f>ROUND(I110*H110,2)</f>
        <v>0</v>
      </c>
      <c r="BL110" s="18" t="s">
        <v>129</v>
      </c>
      <c r="BM110" s="192" t="s">
        <v>169</v>
      </c>
    </row>
    <row r="111" spans="2:65" s="12" customFormat="1">
      <c r="B111" s="194"/>
      <c r="C111" s="195"/>
      <c r="D111" s="196" t="s">
        <v>131</v>
      </c>
      <c r="E111" s="197" t="s">
        <v>20</v>
      </c>
      <c r="F111" s="198" t="s">
        <v>170</v>
      </c>
      <c r="G111" s="195"/>
      <c r="H111" s="199">
        <v>1.294</v>
      </c>
      <c r="I111" s="200"/>
      <c r="J111" s="195"/>
      <c r="K111" s="195"/>
      <c r="L111" s="201"/>
      <c r="M111" s="202"/>
      <c r="N111" s="203"/>
      <c r="O111" s="203"/>
      <c r="P111" s="203"/>
      <c r="Q111" s="203"/>
      <c r="R111" s="203"/>
      <c r="S111" s="203"/>
      <c r="T111" s="204"/>
      <c r="AT111" s="205" t="s">
        <v>131</v>
      </c>
      <c r="AU111" s="205" t="s">
        <v>82</v>
      </c>
      <c r="AV111" s="12" t="s">
        <v>82</v>
      </c>
      <c r="AW111" s="12" t="s">
        <v>36</v>
      </c>
      <c r="AX111" s="12" t="s">
        <v>22</v>
      </c>
      <c r="AY111" s="205" t="s">
        <v>123</v>
      </c>
    </row>
    <row r="112" spans="2:65" s="1" customFormat="1" ht="16.5" customHeight="1">
      <c r="B112" s="35"/>
      <c r="C112" s="181" t="s">
        <v>26</v>
      </c>
      <c r="D112" s="181" t="s">
        <v>125</v>
      </c>
      <c r="E112" s="182" t="s">
        <v>171</v>
      </c>
      <c r="F112" s="183" t="s">
        <v>172</v>
      </c>
      <c r="G112" s="184" t="s">
        <v>149</v>
      </c>
      <c r="H112" s="185">
        <v>0.64700000000000002</v>
      </c>
      <c r="I112" s="186"/>
      <c r="J112" s="187">
        <f>ROUND(I112*H112,2)</f>
        <v>0</v>
      </c>
      <c r="K112" s="183" t="s">
        <v>20</v>
      </c>
      <c r="L112" s="39"/>
      <c r="M112" s="188" t="s">
        <v>20</v>
      </c>
      <c r="N112" s="189" t="s">
        <v>44</v>
      </c>
      <c r="O112" s="64"/>
      <c r="P112" s="190">
        <f>O112*H112</f>
        <v>0</v>
      </c>
      <c r="Q112" s="190">
        <v>1.269E-2</v>
      </c>
      <c r="R112" s="190">
        <f>Q112*H112</f>
        <v>8.2104299999999995E-3</v>
      </c>
      <c r="S112" s="190">
        <v>0</v>
      </c>
      <c r="T112" s="191">
        <f>S112*H112</f>
        <v>0</v>
      </c>
      <c r="AR112" s="192" t="s">
        <v>129</v>
      </c>
      <c r="AT112" s="192" t="s">
        <v>125</v>
      </c>
      <c r="AU112" s="192" t="s">
        <v>82</v>
      </c>
      <c r="AY112" s="18" t="s">
        <v>123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18" t="s">
        <v>22</v>
      </c>
      <c r="BK112" s="193">
        <f>ROUND(I112*H112,2)</f>
        <v>0</v>
      </c>
      <c r="BL112" s="18" t="s">
        <v>129</v>
      </c>
      <c r="BM112" s="192" t="s">
        <v>173</v>
      </c>
    </row>
    <row r="113" spans="2:65" s="12" customFormat="1">
      <c r="B113" s="194"/>
      <c r="C113" s="195"/>
      <c r="D113" s="196" t="s">
        <v>131</v>
      </c>
      <c r="E113" s="197" t="s">
        <v>20</v>
      </c>
      <c r="F113" s="198" t="s">
        <v>174</v>
      </c>
      <c r="G113" s="195"/>
      <c r="H113" s="199">
        <v>0.64700000000000002</v>
      </c>
      <c r="I113" s="200"/>
      <c r="J113" s="195"/>
      <c r="K113" s="195"/>
      <c r="L113" s="201"/>
      <c r="M113" s="202"/>
      <c r="N113" s="203"/>
      <c r="O113" s="203"/>
      <c r="P113" s="203"/>
      <c r="Q113" s="203"/>
      <c r="R113" s="203"/>
      <c r="S113" s="203"/>
      <c r="T113" s="204"/>
      <c r="AT113" s="205" t="s">
        <v>131</v>
      </c>
      <c r="AU113" s="205" t="s">
        <v>82</v>
      </c>
      <c r="AV113" s="12" t="s">
        <v>82</v>
      </c>
      <c r="AW113" s="12" t="s">
        <v>36</v>
      </c>
      <c r="AX113" s="12" t="s">
        <v>22</v>
      </c>
      <c r="AY113" s="205" t="s">
        <v>123</v>
      </c>
    </row>
    <row r="114" spans="2:65" s="1" customFormat="1" ht="16.5" customHeight="1">
      <c r="B114" s="35"/>
      <c r="C114" s="181" t="s">
        <v>175</v>
      </c>
      <c r="D114" s="181" t="s">
        <v>125</v>
      </c>
      <c r="E114" s="182" t="s">
        <v>176</v>
      </c>
      <c r="F114" s="183" t="s">
        <v>177</v>
      </c>
      <c r="G114" s="184" t="s">
        <v>149</v>
      </c>
      <c r="H114" s="185">
        <v>1.9410000000000001</v>
      </c>
      <c r="I114" s="186"/>
      <c r="J114" s="187">
        <f>ROUND(I114*H114,2)</f>
        <v>0</v>
      </c>
      <c r="K114" s="183" t="s">
        <v>20</v>
      </c>
      <c r="L114" s="39"/>
      <c r="M114" s="188" t="s">
        <v>20</v>
      </c>
      <c r="N114" s="189" t="s">
        <v>44</v>
      </c>
      <c r="O114" s="64"/>
      <c r="P114" s="190">
        <f>O114*H114</f>
        <v>0</v>
      </c>
      <c r="Q114" s="190">
        <v>3.6900000000000002E-2</v>
      </c>
      <c r="R114" s="190">
        <f>Q114*H114</f>
        <v>7.1622900000000003E-2</v>
      </c>
      <c r="S114" s="190">
        <v>0</v>
      </c>
      <c r="T114" s="191">
        <f>S114*H114</f>
        <v>0</v>
      </c>
      <c r="AR114" s="192" t="s">
        <v>129</v>
      </c>
      <c r="AT114" s="192" t="s">
        <v>125</v>
      </c>
      <c r="AU114" s="192" t="s">
        <v>82</v>
      </c>
      <c r="AY114" s="18" t="s">
        <v>123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18" t="s">
        <v>22</v>
      </c>
      <c r="BK114" s="193">
        <f>ROUND(I114*H114,2)</f>
        <v>0</v>
      </c>
      <c r="BL114" s="18" t="s">
        <v>129</v>
      </c>
      <c r="BM114" s="192" t="s">
        <v>178</v>
      </c>
    </row>
    <row r="115" spans="2:65" s="12" customFormat="1">
      <c r="B115" s="194"/>
      <c r="C115" s="195"/>
      <c r="D115" s="196" t="s">
        <v>131</v>
      </c>
      <c r="E115" s="197" t="s">
        <v>20</v>
      </c>
      <c r="F115" s="198" t="s">
        <v>179</v>
      </c>
      <c r="G115" s="195"/>
      <c r="H115" s="199">
        <v>1.9410000000000001</v>
      </c>
      <c r="I115" s="200"/>
      <c r="J115" s="195"/>
      <c r="K115" s="195"/>
      <c r="L115" s="201"/>
      <c r="M115" s="202"/>
      <c r="N115" s="203"/>
      <c r="O115" s="203"/>
      <c r="P115" s="203"/>
      <c r="Q115" s="203"/>
      <c r="R115" s="203"/>
      <c r="S115" s="203"/>
      <c r="T115" s="204"/>
      <c r="AT115" s="205" t="s">
        <v>131</v>
      </c>
      <c r="AU115" s="205" t="s">
        <v>82</v>
      </c>
      <c r="AV115" s="12" t="s">
        <v>82</v>
      </c>
      <c r="AW115" s="12" t="s">
        <v>36</v>
      </c>
      <c r="AX115" s="12" t="s">
        <v>22</v>
      </c>
      <c r="AY115" s="205" t="s">
        <v>123</v>
      </c>
    </row>
    <row r="116" spans="2:65" s="1" customFormat="1" ht="16.5" customHeight="1">
      <c r="B116" s="35"/>
      <c r="C116" s="181" t="s">
        <v>180</v>
      </c>
      <c r="D116" s="181" t="s">
        <v>125</v>
      </c>
      <c r="E116" s="182" t="s">
        <v>181</v>
      </c>
      <c r="F116" s="183" t="s">
        <v>182</v>
      </c>
      <c r="G116" s="184" t="s">
        <v>183</v>
      </c>
      <c r="H116" s="185">
        <v>3.3580000000000001</v>
      </c>
      <c r="I116" s="186"/>
      <c r="J116" s="187">
        <f>ROUND(I116*H116,2)</f>
        <v>0</v>
      </c>
      <c r="K116" s="183" t="s">
        <v>20</v>
      </c>
      <c r="L116" s="39"/>
      <c r="M116" s="188" t="s">
        <v>20</v>
      </c>
      <c r="N116" s="189" t="s">
        <v>44</v>
      </c>
      <c r="O116" s="64"/>
      <c r="P116" s="190">
        <f>O116*H116</f>
        <v>0</v>
      </c>
      <c r="Q116" s="190">
        <v>0</v>
      </c>
      <c r="R116" s="190">
        <f>Q116*H116</f>
        <v>0</v>
      </c>
      <c r="S116" s="190">
        <v>0</v>
      </c>
      <c r="T116" s="191">
        <f>S116*H116</f>
        <v>0</v>
      </c>
      <c r="AR116" s="192" t="s">
        <v>129</v>
      </c>
      <c r="AT116" s="192" t="s">
        <v>125</v>
      </c>
      <c r="AU116" s="192" t="s">
        <v>82</v>
      </c>
      <c r="AY116" s="18" t="s">
        <v>123</v>
      </c>
      <c r="BE116" s="193">
        <f>IF(N116="základní",J116,0)</f>
        <v>0</v>
      </c>
      <c r="BF116" s="193">
        <f>IF(N116="snížená",J116,0)</f>
        <v>0</v>
      </c>
      <c r="BG116" s="193">
        <f>IF(N116="zákl. přenesená",J116,0)</f>
        <v>0</v>
      </c>
      <c r="BH116" s="193">
        <f>IF(N116="sníž. přenesená",J116,0)</f>
        <v>0</v>
      </c>
      <c r="BI116" s="193">
        <f>IF(N116="nulová",J116,0)</f>
        <v>0</v>
      </c>
      <c r="BJ116" s="18" t="s">
        <v>22</v>
      </c>
      <c r="BK116" s="193">
        <f>ROUND(I116*H116,2)</f>
        <v>0</v>
      </c>
      <c r="BL116" s="18" t="s">
        <v>129</v>
      </c>
      <c r="BM116" s="192" t="s">
        <v>184</v>
      </c>
    </row>
    <row r="117" spans="2:65" s="12" customFormat="1">
      <c r="B117" s="194"/>
      <c r="C117" s="195"/>
      <c r="D117" s="196" t="s">
        <v>131</v>
      </c>
      <c r="E117" s="197" t="s">
        <v>20</v>
      </c>
      <c r="F117" s="198" t="s">
        <v>185</v>
      </c>
      <c r="G117" s="195"/>
      <c r="H117" s="199">
        <v>3.3580000000000001</v>
      </c>
      <c r="I117" s="200"/>
      <c r="J117" s="195"/>
      <c r="K117" s="195"/>
      <c r="L117" s="201"/>
      <c r="M117" s="202"/>
      <c r="N117" s="203"/>
      <c r="O117" s="203"/>
      <c r="P117" s="203"/>
      <c r="Q117" s="203"/>
      <c r="R117" s="203"/>
      <c r="S117" s="203"/>
      <c r="T117" s="204"/>
      <c r="AT117" s="205" t="s">
        <v>131</v>
      </c>
      <c r="AU117" s="205" t="s">
        <v>82</v>
      </c>
      <c r="AV117" s="12" t="s">
        <v>82</v>
      </c>
      <c r="AW117" s="12" t="s">
        <v>36</v>
      </c>
      <c r="AX117" s="12" t="s">
        <v>22</v>
      </c>
      <c r="AY117" s="205" t="s">
        <v>123</v>
      </c>
    </row>
    <row r="118" spans="2:65" s="1" customFormat="1" ht="16.5" customHeight="1">
      <c r="B118" s="35"/>
      <c r="C118" s="181" t="s">
        <v>186</v>
      </c>
      <c r="D118" s="181" t="s">
        <v>125</v>
      </c>
      <c r="E118" s="182" t="s">
        <v>187</v>
      </c>
      <c r="F118" s="183" t="s">
        <v>188</v>
      </c>
      <c r="G118" s="184" t="s">
        <v>183</v>
      </c>
      <c r="H118" s="185">
        <v>16.509</v>
      </c>
      <c r="I118" s="186"/>
      <c r="J118" s="187">
        <f>ROUND(I118*H118,2)</f>
        <v>0</v>
      </c>
      <c r="K118" s="183" t="s">
        <v>20</v>
      </c>
      <c r="L118" s="39"/>
      <c r="M118" s="188" t="s">
        <v>20</v>
      </c>
      <c r="N118" s="189" t="s">
        <v>44</v>
      </c>
      <c r="O118" s="64"/>
      <c r="P118" s="190">
        <f>O118*H118</f>
        <v>0</v>
      </c>
      <c r="Q118" s="190">
        <v>0</v>
      </c>
      <c r="R118" s="190">
        <f>Q118*H118</f>
        <v>0</v>
      </c>
      <c r="S118" s="190">
        <v>0</v>
      </c>
      <c r="T118" s="191">
        <f>S118*H118</f>
        <v>0</v>
      </c>
      <c r="AR118" s="192" t="s">
        <v>129</v>
      </c>
      <c r="AT118" s="192" t="s">
        <v>125</v>
      </c>
      <c r="AU118" s="192" t="s">
        <v>82</v>
      </c>
      <c r="AY118" s="18" t="s">
        <v>123</v>
      </c>
      <c r="BE118" s="193">
        <f>IF(N118="základní",J118,0)</f>
        <v>0</v>
      </c>
      <c r="BF118" s="193">
        <f>IF(N118="snížená",J118,0)</f>
        <v>0</v>
      </c>
      <c r="BG118" s="193">
        <f>IF(N118="zákl. přenesená",J118,0)</f>
        <v>0</v>
      </c>
      <c r="BH118" s="193">
        <f>IF(N118="sníž. přenesená",J118,0)</f>
        <v>0</v>
      </c>
      <c r="BI118" s="193">
        <f>IF(N118="nulová",J118,0)</f>
        <v>0</v>
      </c>
      <c r="BJ118" s="18" t="s">
        <v>22</v>
      </c>
      <c r="BK118" s="193">
        <f>ROUND(I118*H118,2)</f>
        <v>0</v>
      </c>
      <c r="BL118" s="18" t="s">
        <v>129</v>
      </c>
      <c r="BM118" s="192" t="s">
        <v>189</v>
      </c>
    </row>
    <row r="119" spans="2:65" s="12" customFormat="1">
      <c r="B119" s="194"/>
      <c r="C119" s="195"/>
      <c r="D119" s="196" t="s">
        <v>131</v>
      </c>
      <c r="E119" s="197" t="s">
        <v>20</v>
      </c>
      <c r="F119" s="198" t="s">
        <v>190</v>
      </c>
      <c r="G119" s="195"/>
      <c r="H119" s="199">
        <v>6.47</v>
      </c>
      <c r="I119" s="200"/>
      <c r="J119" s="195"/>
      <c r="K119" s="195"/>
      <c r="L119" s="201"/>
      <c r="M119" s="202"/>
      <c r="N119" s="203"/>
      <c r="O119" s="203"/>
      <c r="P119" s="203"/>
      <c r="Q119" s="203"/>
      <c r="R119" s="203"/>
      <c r="S119" s="203"/>
      <c r="T119" s="204"/>
      <c r="AT119" s="205" t="s">
        <v>131</v>
      </c>
      <c r="AU119" s="205" t="s">
        <v>82</v>
      </c>
      <c r="AV119" s="12" t="s">
        <v>82</v>
      </c>
      <c r="AW119" s="12" t="s">
        <v>36</v>
      </c>
      <c r="AX119" s="12" t="s">
        <v>73</v>
      </c>
      <c r="AY119" s="205" t="s">
        <v>123</v>
      </c>
    </row>
    <row r="120" spans="2:65" s="12" customFormat="1">
      <c r="B120" s="194"/>
      <c r="C120" s="195"/>
      <c r="D120" s="196" t="s">
        <v>131</v>
      </c>
      <c r="E120" s="197" t="s">
        <v>20</v>
      </c>
      <c r="F120" s="198" t="s">
        <v>191</v>
      </c>
      <c r="G120" s="195"/>
      <c r="H120" s="199">
        <v>10.039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131</v>
      </c>
      <c r="AU120" s="205" t="s">
        <v>82</v>
      </c>
      <c r="AV120" s="12" t="s">
        <v>82</v>
      </c>
      <c r="AW120" s="12" t="s">
        <v>36</v>
      </c>
      <c r="AX120" s="12" t="s">
        <v>73</v>
      </c>
      <c r="AY120" s="205" t="s">
        <v>123</v>
      </c>
    </row>
    <row r="121" spans="2:65" s="13" customFormat="1">
      <c r="B121" s="206"/>
      <c r="C121" s="207"/>
      <c r="D121" s="196" t="s">
        <v>131</v>
      </c>
      <c r="E121" s="208" t="s">
        <v>20</v>
      </c>
      <c r="F121" s="209" t="s">
        <v>192</v>
      </c>
      <c r="G121" s="207"/>
      <c r="H121" s="210">
        <v>16.509</v>
      </c>
      <c r="I121" s="211"/>
      <c r="J121" s="207"/>
      <c r="K121" s="207"/>
      <c r="L121" s="212"/>
      <c r="M121" s="213"/>
      <c r="N121" s="214"/>
      <c r="O121" s="214"/>
      <c r="P121" s="214"/>
      <c r="Q121" s="214"/>
      <c r="R121" s="214"/>
      <c r="S121" s="214"/>
      <c r="T121" s="215"/>
      <c r="AT121" s="216" t="s">
        <v>131</v>
      </c>
      <c r="AU121" s="216" t="s">
        <v>82</v>
      </c>
      <c r="AV121" s="13" t="s">
        <v>129</v>
      </c>
      <c r="AW121" s="13" t="s">
        <v>36</v>
      </c>
      <c r="AX121" s="13" t="s">
        <v>22</v>
      </c>
      <c r="AY121" s="216" t="s">
        <v>123</v>
      </c>
    </row>
    <row r="122" spans="2:65" s="1" customFormat="1" ht="16.5" customHeight="1">
      <c r="B122" s="35"/>
      <c r="C122" s="181" t="s">
        <v>193</v>
      </c>
      <c r="D122" s="181" t="s">
        <v>125</v>
      </c>
      <c r="E122" s="182" t="s">
        <v>194</v>
      </c>
      <c r="F122" s="183" t="s">
        <v>195</v>
      </c>
      <c r="G122" s="184" t="s">
        <v>183</v>
      </c>
      <c r="H122" s="185">
        <v>135.691</v>
      </c>
      <c r="I122" s="186"/>
      <c r="J122" s="187">
        <f>ROUND(I122*H122,2)</f>
        <v>0</v>
      </c>
      <c r="K122" s="183" t="s">
        <v>20</v>
      </c>
      <c r="L122" s="39"/>
      <c r="M122" s="188" t="s">
        <v>20</v>
      </c>
      <c r="N122" s="189" t="s">
        <v>44</v>
      </c>
      <c r="O122" s="64"/>
      <c r="P122" s="190">
        <f>O122*H122</f>
        <v>0</v>
      </c>
      <c r="Q122" s="190">
        <v>0</v>
      </c>
      <c r="R122" s="190">
        <f>Q122*H122</f>
        <v>0</v>
      </c>
      <c r="S122" s="190">
        <v>0</v>
      </c>
      <c r="T122" s="191">
        <f>S122*H122</f>
        <v>0</v>
      </c>
      <c r="AR122" s="192" t="s">
        <v>129</v>
      </c>
      <c r="AT122" s="192" t="s">
        <v>125</v>
      </c>
      <c r="AU122" s="192" t="s">
        <v>82</v>
      </c>
      <c r="AY122" s="18" t="s">
        <v>123</v>
      </c>
      <c r="BE122" s="193">
        <f>IF(N122="základní",J122,0)</f>
        <v>0</v>
      </c>
      <c r="BF122" s="193">
        <f>IF(N122="snížená",J122,0)</f>
        <v>0</v>
      </c>
      <c r="BG122" s="193">
        <f>IF(N122="zákl. přenesená",J122,0)</f>
        <v>0</v>
      </c>
      <c r="BH122" s="193">
        <f>IF(N122="sníž. přenesená",J122,0)</f>
        <v>0</v>
      </c>
      <c r="BI122" s="193">
        <f>IF(N122="nulová",J122,0)</f>
        <v>0</v>
      </c>
      <c r="BJ122" s="18" t="s">
        <v>22</v>
      </c>
      <c r="BK122" s="193">
        <f>ROUND(I122*H122,2)</f>
        <v>0</v>
      </c>
      <c r="BL122" s="18" t="s">
        <v>129</v>
      </c>
      <c r="BM122" s="192" t="s">
        <v>196</v>
      </c>
    </row>
    <row r="123" spans="2:65" s="14" customFormat="1">
      <c r="B123" s="217"/>
      <c r="C123" s="218"/>
      <c r="D123" s="196" t="s">
        <v>131</v>
      </c>
      <c r="E123" s="219" t="s">
        <v>20</v>
      </c>
      <c r="F123" s="220" t="s">
        <v>197</v>
      </c>
      <c r="G123" s="218"/>
      <c r="H123" s="219" t="s">
        <v>20</v>
      </c>
      <c r="I123" s="221"/>
      <c r="J123" s="218"/>
      <c r="K123" s="218"/>
      <c r="L123" s="222"/>
      <c r="M123" s="223"/>
      <c r="N123" s="224"/>
      <c r="O123" s="224"/>
      <c r="P123" s="224"/>
      <c r="Q123" s="224"/>
      <c r="R123" s="224"/>
      <c r="S123" s="224"/>
      <c r="T123" s="225"/>
      <c r="AT123" s="226" t="s">
        <v>131</v>
      </c>
      <c r="AU123" s="226" t="s">
        <v>82</v>
      </c>
      <c r="AV123" s="14" t="s">
        <v>22</v>
      </c>
      <c r="AW123" s="14" t="s">
        <v>36</v>
      </c>
      <c r="AX123" s="14" t="s">
        <v>73</v>
      </c>
      <c r="AY123" s="226" t="s">
        <v>123</v>
      </c>
    </row>
    <row r="124" spans="2:65" s="12" customFormat="1">
      <c r="B124" s="194"/>
      <c r="C124" s="195"/>
      <c r="D124" s="196" t="s">
        <v>131</v>
      </c>
      <c r="E124" s="197" t="s">
        <v>20</v>
      </c>
      <c r="F124" s="198" t="s">
        <v>198</v>
      </c>
      <c r="G124" s="195"/>
      <c r="H124" s="199">
        <v>61.652000000000001</v>
      </c>
      <c r="I124" s="200"/>
      <c r="J124" s="195"/>
      <c r="K124" s="195"/>
      <c r="L124" s="201"/>
      <c r="M124" s="202"/>
      <c r="N124" s="203"/>
      <c r="O124" s="203"/>
      <c r="P124" s="203"/>
      <c r="Q124" s="203"/>
      <c r="R124" s="203"/>
      <c r="S124" s="203"/>
      <c r="T124" s="204"/>
      <c r="AT124" s="205" t="s">
        <v>131</v>
      </c>
      <c r="AU124" s="205" t="s">
        <v>82</v>
      </c>
      <c r="AV124" s="12" t="s">
        <v>82</v>
      </c>
      <c r="AW124" s="12" t="s">
        <v>36</v>
      </c>
      <c r="AX124" s="12" t="s">
        <v>73</v>
      </c>
      <c r="AY124" s="205" t="s">
        <v>123</v>
      </c>
    </row>
    <row r="125" spans="2:65" s="12" customFormat="1">
      <c r="B125" s="194"/>
      <c r="C125" s="195"/>
      <c r="D125" s="196" t="s">
        <v>131</v>
      </c>
      <c r="E125" s="197" t="s">
        <v>20</v>
      </c>
      <c r="F125" s="198" t="s">
        <v>199</v>
      </c>
      <c r="G125" s="195"/>
      <c r="H125" s="199">
        <v>25.815000000000001</v>
      </c>
      <c r="I125" s="200"/>
      <c r="J125" s="195"/>
      <c r="K125" s="195"/>
      <c r="L125" s="201"/>
      <c r="M125" s="202"/>
      <c r="N125" s="203"/>
      <c r="O125" s="203"/>
      <c r="P125" s="203"/>
      <c r="Q125" s="203"/>
      <c r="R125" s="203"/>
      <c r="S125" s="203"/>
      <c r="T125" s="204"/>
      <c r="AT125" s="205" t="s">
        <v>131</v>
      </c>
      <c r="AU125" s="205" t="s">
        <v>82</v>
      </c>
      <c r="AV125" s="12" t="s">
        <v>82</v>
      </c>
      <c r="AW125" s="12" t="s">
        <v>36</v>
      </c>
      <c r="AX125" s="12" t="s">
        <v>73</v>
      </c>
      <c r="AY125" s="205" t="s">
        <v>123</v>
      </c>
    </row>
    <row r="126" spans="2:65" s="12" customFormat="1">
      <c r="B126" s="194"/>
      <c r="C126" s="195"/>
      <c r="D126" s="196" t="s">
        <v>131</v>
      </c>
      <c r="E126" s="197" t="s">
        <v>20</v>
      </c>
      <c r="F126" s="198" t="s">
        <v>200</v>
      </c>
      <c r="G126" s="195"/>
      <c r="H126" s="199">
        <v>81.034000000000006</v>
      </c>
      <c r="I126" s="200"/>
      <c r="J126" s="195"/>
      <c r="K126" s="195"/>
      <c r="L126" s="201"/>
      <c r="M126" s="202"/>
      <c r="N126" s="203"/>
      <c r="O126" s="203"/>
      <c r="P126" s="203"/>
      <c r="Q126" s="203"/>
      <c r="R126" s="203"/>
      <c r="S126" s="203"/>
      <c r="T126" s="204"/>
      <c r="AT126" s="205" t="s">
        <v>131</v>
      </c>
      <c r="AU126" s="205" t="s">
        <v>82</v>
      </c>
      <c r="AV126" s="12" t="s">
        <v>82</v>
      </c>
      <c r="AW126" s="12" t="s">
        <v>36</v>
      </c>
      <c r="AX126" s="12" t="s">
        <v>73</v>
      </c>
      <c r="AY126" s="205" t="s">
        <v>123</v>
      </c>
    </row>
    <row r="127" spans="2:65" s="12" customFormat="1">
      <c r="B127" s="194"/>
      <c r="C127" s="195"/>
      <c r="D127" s="196" t="s">
        <v>131</v>
      </c>
      <c r="E127" s="197" t="s">
        <v>20</v>
      </c>
      <c r="F127" s="198" t="s">
        <v>201</v>
      </c>
      <c r="G127" s="195"/>
      <c r="H127" s="199">
        <v>42.469000000000001</v>
      </c>
      <c r="I127" s="200"/>
      <c r="J127" s="195"/>
      <c r="K127" s="195"/>
      <c r="L127" s="201"/>
      <c r="M127" s="202"/>
      <c r="N127" s="203"/>
      <c r="O127" s="203"/>
      <c r="P127" s="203"/>
      <c r="Q127" s="203"/>
      <c r="R127" s="203"/>
      <c r="S127" s="203"/>
      <c r="T127" s="204"/>
      <c r="AT127" s="205" t="s">
        <v>131</v>
      </c>
      <c r="AU127" s="205" t="s">
        <v>82</v>
      </c>
      <c r="AV127" s="12" t="s">
        <v>82</v>
      </c>
      <c r="AW127" s="12" t="s">
        <v>36</v>
      </c>
      <c r="AX127" s="12" t="s">
        <v>73</v>
      </c>
      <c r="AY127" s="205" t="s">
        <v>123</v>
      </c>
    </row>
    <row r="128" spans="2:65" s="12" customFormat="1">
      <c r="B128" s="194"/>
      <c r="C128" s="195"/>
      <c r="D128" s="196" t="s">
        <v>131</v>
      </c>
      <c r="E128" s="197" t="s">
        <v>20</v>
      </c>
      <c r="F128" s="198" t="s">
        <v>202</v>
      </c>
      <c r="G128" s="195"/>
      <c r="H128" s="199">
        <v>63.121000000000002</v>
      </c>
      <c r="I128" s="200"/>
      <c r="J128" s="195"/>
      <c r="K128" s="195"/>
      <c r="L128" s="201"/>
      <c r="M128" s="202"/>
      <c r="N128" s="203"/>
      <c r="O128" s="203"/>
      <c r="P128" s="203"/>
      <c r="Q128" s="203"/>
      <c r="R128" s="203"/>
      <c r="S128" s="203"/>
      <c r="T128" s="204"/>
      <c r="AT128" s="205" t="s">
        <v>131</v>
      </c>
      <c r="AU128" s="205" t="s">
        <v>82</v>
      </c>
      <c r="AV128" s="12" t="s">
        <v>82</v>
      </c>
      <c r="AW128" s="12" t="s">
        <v>36</v>
      </c>
      <c r="AX128" s="12" t="s">
        <v>73</v>
      </c>
      <c r="AY128" s="205" t="s">
        <v>123</v>
      </c>
    </row>
    <row r="129" spans="2:65" s="12" customFormat="1">
      <c r="B129" s="194"/>
      <c r="C129" s="195"/>
      <c r="D129" s="196" t="s">
        <v>131</v>
      </c>
      <c r="E129" s="197" t="s">
        <v>20</v>
      </c>
      <c r="F129" s="198" t="s">
        <v>203</v>
      </c>
      <c r="G129" s="195"/>
      <c r="H129" s="199">
        <v>9.7880000000000003</v>
      </c>
      <c r="I129" s="200"/>
      <c r="J129" s="195"/>
      <c r="K129" s="195"/>
      <c r="L129" s="201"/>
      <c r="M129" s="202"/>
      <c r="N129" s="203"/>
      <c r="O129" s="203"/>
      <c r="P129" s="203"/>
      <c r="Q129" s="203"/>
      <c r="R129" s="203"/>
      <c r="S129" s="203"/>
      <c r="T129" s="204"/>
      <c r="AT129" s="205" t="s">
        <v>131</v>
      </c>
      <c r="AU129" s="205" t="s">
        <v>82</v>
      </c>
      <c r="AV129" s="12" t="s">
        <v>82</v>
      </c>
      <c r="AW129" s="12" t="s">
        <v>36</v>
      </c>
      <c r="AX129" s="12" t="s">
        <v>73</v>
      </c>
      <c r="AY129" s="205" t="s">
        <v>123</v>
      </c>
    </row>
    <row r="130" spans="2:65" s="12" customFormat="1">
      <c r="B130" s="194"/>
      <c r="C130" s="195"/>
      <c r="D130" s="196" t="s">
        <v>131</v>
      </c>
      <c r="E130" s="197" t="s">
        <v>20</v>
      </c>
      <c r="F130" s="198" t="s">
        <v>204</v>
      </c>
      <c r="G130" s="195"/>
      <c r="H130" s="199">
        <v>-3.3580000000000001</v>
      </c>
      <c r="I130" s="200"/>
      <c r="J130" s="195"/>
      <c r="K130" s="195"/>
      <c r="L130" s="201"/>
      <c r="M130" s="202"/>
      <c r="N130" s="203"/>
      <c r="O130" s="203"/>
      <c r="P130" s="203"/>
      <c r="Q130" s="203"/>
      <c r="R130" s="203"/>
      <c r="S130" s="203"/>
      <c r="T130" s="204"/>
      <c r="AT130" s="205" t="s">
        <v>131</v>
      </c>
      <c r="AU130" s="205" t="s">
        <v>82</v>
      </c>
      <c r="AV130" s="12" t="s">
        <v>82</v>
      </c>
      <c r="AW130" s="12" t="s">
        <v>36</v>
      </c>
      <c r="AX130" s="12" t="s">
        <v>73</v>
      </c>
      <c r="AY130" s="205" t="s">
        <v>123</v>
      </c>
    </row>
    <row r="131" spans="2:65" s="12" customFormat="1">
      <c r="B131" s="194"/>
      <c r="C131" s="195"/>
      <c r="D131" s="196" t="s">
        <v>131</v>
      </c>
      <c r="E131" s="197" t="s">
        <v>20</v>
      </c>
      <c r="F131" s="198" t="s">
        <v>205</v>
      </c>
      <c r="G131" s="195"/>
      <c r="H131" s="199">
        <v>-7.9429999999999996</v>
      </c>
      <c r="I131" s="200"/>
      <c r="J131" s="195"/>
      <c r="K131" s="195"/>
      <c r="L131" s="201"/>
      <c r="M131" s="202"/>
      <c r="N131" s="203"/>
      <c r="O131" s="203"/>
      <c r="P131" s="203"/>
      <c r="Q131" s="203"/>
      <c r="R131" s="203"/>
      <c r="S131" s="203"/>
      <c r="T131" s="204"/>
      <c r="AT131" s="205" t="s">
        <v>131</v>
      </c>
      <c r="AU131" s="205" t="s">
        <v>82</v>
      </c>
      <c r="AV131" s="12" t="s">
        <v>82</v>
      </c>
      <c r="AW131" s="12" t="s">
        <v>36</v>
      </c>
      <c r="AX131" s="12" t="s">
        <v>73</v>
      </c>
      <c r="AY131" s="205" t="s">
        <v>123</v>
      </c>
    </row>
    <row r="132" spans="2:65" s="12" customFormat="1">
      <c r="B132" s="194"/>
      <c r="C132" s="195"/>
      <c r="D132" s="196" t="s">
        <v>131</v>
      </c>
      <c r="E132" s="197" t="s">
        <v>20</v>
      </c>
      <c r="F132" s="198" t="s">
        <v>206</v>
      </c>
      <c r="G132" s="195"/>
      <c r="H132" s="199">
        <v>-1.1970000000000001</v>
      </c>
      <c r="I132" s="200"/>
      <c r="J132" s="195"/>
      <c r="K132" s="195"/>
      <c r="L132" s="201"/>
      <c r="M132" s="202"/>
      <c r="N132" s="203"/>
      <c r="O132" s="203"/>
      <c r="P132" s="203"/>
      <c r="Q132" s="203"/>
      <c r="R132" s="203"/>
      <c r="S132" s="203"/>
      <c r="T132" s="204"/>
      <c r="AT132" s="205" t="s">
        <v>131</v>
      </c>
      <c r="AU132" s="205" t="s">
        <v>82</v>
      </c>
      <c r="AV132" s="12" t="s">
        <v>82</v>
      </c>
      <c r="AW132" s="12" t="s">
        <v>36</v>
      </c>
      <c r="AX132" s="12" t="s">
        <v>73</v>
      </c>
      <c r="AY132" s="205" t="s">
        <v>123</v>
      </c>
    </row>
    <row r="133" spans="2:65" s="15" customFormat="1">
      <c r="B133" s="227"/>
      <c r="C133" s="228"/>
      <c r="D133" s="196" t="s">
        <v>131</v>
      </c>
      <c r="E133" s="229" t="s">
        <v>20</v>
      </c>
      <c r="F133" s="230" t="s">
        <v>207</v>
      </c>
      <c r="G133" s="228"/>
      <c r="H133" s="231">
        <v>271.38100000000003</v>
      </c>
      <c r="I133" s="232"/>
      <c r="J133" s="228"/>
      <c r="K133" s="228"/>
      <c r="L133" s="233"/>
      <c r="M133" s="234"/>
      <c r="N133" s="235"/>
      <c r="O133" s="235"/>
      <c r="P133" s="235"/>
      <c r="Q133" s="235"/>
      <c r="R133" s="235"/>
      <c r="S133" s="235"/>
      <c r="T133" s="236"/>
      <c r="AT133" s="237" t="s">
        <v>131</v>
      </c>
      <c r="AU133" s="237" t="s">
        <v>82</v>
      </c>
      <c r="AV133" s="15" t="s">
        <v>137</v>
      </c>
      <c r="AW133" s="15" t="s">
        <v>36</v>
      </c>
      <c r="AX133" s="15" t="s">
        <v>73</v>
      </c>
      <c r="AY133" s="237" t="s">
        <v>123</v>
      </c>
    </row>
    <row r="134" spans="2:65" s="12" customFormat="1">
      <c r="B134" s="194"/>
      <c r="C134" s="195"/>
      <c r="D134" s="196" t="s">
        <v>131</v>
      </c>
      <c r="E134" s="197" t="s">
        <v>20</v>
      </c>
      <c r="F134" s="198" t="s">
        <v>208</v>
      </c>
      <c r="G134" s="195"/>
      <c r="H134" s="199">
        <v>135.691</v>
      </c>
      <c r="I134" s="200"/>
      <c r="J134" s="195"/>
      <c r="K134" s="195"/>
      <c r="L134" s="201"/>
      <c r="M134" s="202"/>
      <c r="N134" s="203"/>
      <c r="O134" s="203"/>
      <c r="P134" s="203"/>
      <c r="Q134" s="203"/>
      <c r="R134" s="203"/>
      <c r="S134" s="203"/>
      <c r="T134" s="204"/>
      <c r="AT134" s="205" t="s">
        <v>131</v>
      </c>
      <c r="AU134" s="205" t="s">
        <v>82</v>
      </c>
      <c r="AV134" s="12" t="s">
        <v>82</v>
      </c>
      <c r="AW134" s="12" t="s">
        <v>36</v>
      </c>
      <c r="AX134" s="12" t="s">
        <v>22</v>
      </c>
      <c r="AY134" s="205" t="s">
        <v>123</v>
      </c>
    </row>
    <row r="135" spans="2:65" s="1" customFormat="1" ht="16.5" customHeight="1">
      <c r="B135" s="35"/>
      <c r="C135" s="181" t="s">
        <v>8</v>
      </c>
      <c r="D135" s="181" t="s">
        <v>125</v>
      </c>
      <c r="E135" s="182" t="s">
        <v>209</v>
      </c>
      <c r="F135" s="183" t="s">
        <v>210</v>
      </c>
      <c r="G135" s="184" t="s">
        <v>183</v>
      </c>
      <c r="H135" s="185">
        <v>67.846000000000004</v>
      </c>
      <c r="I135" s="186"/>
      <c r="J135" s="187">
        <f>ROUND(I135*H135,2)</f>
        <v>0</v>
      </c>
      <c r="K135" s="183" t="s">
        <v>20</v>
      </c>
      <c r="L135" s="39"/>
      <c r="M135" s="188" t="s">
        <v>20</v>
      </c>
      <c r="N135" s="189" t="s">
        <v>44</v>
      </c>
      <c r="O135" s="64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AR135" s="192" t="s">
        <v>129</v>
      </c>
      <c r="AT135" s="192" t="s">
        <v>125</v>
      </c>
      <c r="AU135" s="192" t="s">
        <v>82</v>
      </c>
      <c r="AY135" s="18" t="s">
        <v>123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18" t="s">
        <v>22</v>
      </c>
      <c r="BK135" s="193">
        <f>ROUND(I135*H135,2)</f>
        <v>0</v>
      </c>
      <c r="BL135" s="18" t="s">
        <v>129</v>
      </c>
      <c r="BM135" s="192" t="s">
        <v>211</v>
      </c>
    </row>
    <row r="136" spans="2:65" s="12" customFormat="1">
      <c r="B136" s="194"/>
      <c r="C136" s="195"/>
      <c r="D136" s="196" t="s">
        <v>131</v>
      </c>
      <c r="E136" s="197" t="s">
        <v>20</v>
      </c>
      <c r="F136" s="198" t="s">
        <v>212</v>
      </c>
      <c r="G136" s="195"/>
      <c r="H136" s="199">
        <v>67.846000000000004</v>
      </c>
      <c r="I136" s="200"/>
      <c r="J136" s="195"/>
      <c r="K136" s="195"/>
      <c r="L136" s="201"/>
      <c r="M136" s="202"/>
      <c r="N136" s="203"/>
      <c r="O136" s="203"/>
      <c r="P136" s="203"/>
      <c r="Q136" s="203"/>
      <c r="R136" s="203"/>
      <c r="S136" s="203"/>
      <c r="T136" s="204"/>
      <c r="AT136" s="205" t="s">
        <v>131</v>
      </c>
      <c r="AU136" s="205" t="s">
        <v>82</v>
      </c>
      <c r="AV136" s="12" t="s">
        <v>82</v>
      </c>
      <c r="AW136" s="12" t="s">
        <v>36</v>
      </c>
      <c r="AX136" s="12" t="s">
        <v>22</v>
      </c>
      <c r="AY136" s="205" t="s">
        <v>123</v>
      </c>
    </row>
    <row r="137" spans="2:65" s="1" customFormat="1" ht="16.5" customHeight="1">
      <c r="B137" s="35"/>
      <c r="C137" s="181" t="s">
        <v>213</v>
      </c>
      <c r="D137" s="181" t="s">
        <v>125</v>
      </c>
      <c r="E137" s="182" t="s">
        <v>214</v>
      </c>
      <c r="F137" s="183" t="s">
        <v>215</v>
      </c>
      <c r="G137" s="184" t="s">
        <v>183</v>
      </c>
      <c r="H137" s="185">
        <v>135.691</v>
      </c>
      <c r="I137" s="186"/>
      <c r="J137" s="187">
        <f>ROUND(I137*H137,2)</f>
        <v>0</v>
      </c>
      <c r="K137" s="183" t="s">
        <v>20</v>
      </c>
      <c r="L137" s="39"/>
      <c r="M137" s="188" t="s">
        <v>20</v>
      </c>
      <c r="N137" s="189" t="s">
        <v>44</v>
      </c>
      <c r="O137" s="64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AR137" s="192" t="s">
        <v>129</v>
      </c>
      <c r="AT137" s="192" t="s">
        <v>125</v>
      </c>
      <c r="AU137" s="192" t="s">
        <v>82</v>
      </c>
      <c r="AY137" s="18" t="s">
        <v>123</v>
      </c>
      <c r="BE137" s="193">
        <f>IF(N137="základní",J137,0)</f>
        <v>0</v>
      </c>
      <c r="BF137" s="193">
        <f>IF(N137="snížená",J137,0)</f>
        <v>0</v>
      </c>
      <c r="BG137" s="193">
        <f>IF(N137="zákl. přenesená",J137,0)</f>
        <v>0</v>
      </c>
      <c r="BH137" s="193">
        <f>IF(N137="sníž. přenesená",J137,0)</f>
        <v>0</v>
      </c>
      <c r="BI137" s="193">
        <f>IF(N137="nulová",J137,0)</f>
        <v>0</v>
      </c>
      <c r="BJ137" s="18" t="s">
        <v>22</v>
      </c>
      <c r="BK137" s="193">
        <f>ROUND(I137*H137,2)</f>
        <v>0</v>
      </c>
      <c r="BL137" s="18" t="s">
        <v>129</v>
      </c>
      <c r="BM137" s="192" t="s">
        <v>216</v>
      </c>
    </row>
    <row r="138" spans="2:65" s="12" customFormat="1">
      <c r="B138" s="194"/>
      <c r="C138" s="195"/>
      <c r="D138" s="196" t="s">
        <v>131</v>
      </c>
      <c r="E138" s="197" t="s">
        <v>20</v>
      </c>
      <c r="F138" s="198" t="s">
        <v>217</v>
      </c>
      <c r="G138" s="195"/>
      <c r="H138" s="199">
        <v>135.691</v>
      </c>
      <c r="I138" s="200"/>
      <c r="J138" s="195"/>
      <c r="K138" s="195"/>
      <c r="L138" s="201"/>
      <c r="M138" s="202"/>
      <c r="N138" s="203"/>
      <c r="O138" s="203"/>
      <c r="P138" s="203"/>
      <c r="Q138" s="203"/>
      <c r="R138" s="203"/>
      <c r="S138" s="203"/>
      <c r="T138" s="204"/>
      <c r="AT138" s="205" t="s">
        <v>131</v>
      </c>
      <c r="AU138" s="205" t="s">
        <v>82</v>
      </c>
      <c r="AV138" s="12" t="s">
        <v>82</v>
      </c>
      <c r="AW138" s="12" t="s">
        <v>36</v>
      </c>
      <c r="AX138" s="12" t="s">
        <v>22</v>
      </c>
      <c r="AY138" s="205" t="s">
        <v>123</v>
      </c>
    </row>
    <row r="139" spans="2:65" s="1" customFormat="1" ht="16.5" customHeight="1">
      <c r="B139" s="35"/>
      <c r="C139" s="181" t="s">
        <v>218</v>
      </c>
      <c r="D139" s="181" t="s">
        <v>125</v>
      </c>
      <c r="E139" s="182" t="s">
        <v>219</v>
      </c>
      <c r="F139" s="183" t="s">
        <v>220</v>
      </c>
      <c r="G139" s="184" t="s">
        <v>183</v>
      </c>
      <c r="H139" s="185">
        <v>67.846000000000004</v>
      </c>
      <c r="I139" s="186"/>
      <c r="J139" s="187">
        <f>ROUND(I139*H139,2)</f>
        <v>0</v>
      </c>
      <c r="K139" s="183" t="s">
        <v>20</v>
      </c>
      <c r="L139" s="39"/>
      <c r="M139" s="188" t="s">
        <v>20</v>
      </c>
      <c r="N139" s="189" t="s">
        <v>44</v>
      </c>
      <c r="O139" s="64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AR139" s="192" t="s">
        <v>129</v>
      </c>
      <c r="AT139" s="192" t="s">
        <v>125</v>
      </c>
      <c r="AU139" s="192" t="s">
        <v>82</v>
      </c>
      <c r="AY139" s="18" t="s">
        <v>123</v>
      </c>
      <c r="BE139" s="193">
        <f>IF(N139="základní",J139,0)</f>
        <v>0</v>
      </c>
      <c r="BF139" s="193">
        <f>IF(N139="snížená",J139,0)</f>
        <v>0</v>
      </c>
      <c r="BG139" s="193">
        <f>IF(N139="zákl. přenesená",J139,0)</f>
        <v>0</v>
      </c>
      <c r="BH139" s="193">
        <f>IF(N139="sníž. přenesená",J139,0)</f>
        <v>0</v>
      </c>
      <c r="BI139" s="193">
        <f>IF(N139="nulová",J139,0)</f>
        <v>0</v>
      </c>
      <c r="BJ139" s="18" t="s">
        <v>22</v>
      </c>
      <c r="BK139" s="193">
        <f>ROUND(I139*H139,2)</f>
        <v>0</v>
      </c>
      <c r="BL139" s="18" t="s">
        <v>129</v>
      </c>
      <c r="BM139" s="192" t="s">
        <v>221</v>
      </c>
    </row>
    <row r="140" spans="2:65" s="12" customFormat="1">
      <c r="B140" s="194"/>
      <c r="C140" s="195"/>
      <c r="D140" s="196" t="s">
        <v>131</v>
      </c>
      <c r="E140" s="197" t="s">
        <v>20</v>
      </c>
      <c r="F140" s="198" t="s">
        <v>222</v>
      </c>
      <c r="G140" s="195"/>
      <c r="H140" s="199">
        <v>67.846000000000004</v>
      </c>
      <c r="I140" s="200"/>
      <c r="J140" s="195"/>
      <c r="K140" s="195"/>
      <c r="L140" s="201"/>
      <c r="M140" s="202"/>
      <c r="N140" s="203"/>
      <c r="O140" s="203"/>
      <c r="P140" s="203"/>
      <c r="Q140" s="203"/>
      <c r="R140" s="203"/>
      <c r="S140" s="203"/>
      <c r="T140" s="204"/>
      <c r="AT140" s="205" t="s">
        <v>131</v>
      </c>
      <c r="AU140" s="205" t="s">
        <v>82</v>
      </c>
      <c r="AV140" s="12" t="s">
        <v>82</v>
      </c>
      <c r="AW140" s="12" t="s">
        <v>36</v>
      </c>
      <c r="AX140" s="12" t="s">
        <v>22</v>
      </c>
      <c r="AY140" s="205" t="s">
        <v>123</v>
      </c>
    </row>
    <row r="141" spans="2:65" s="1" customFormat="1" ht="16.5" customHeight="1">
      <c r="B141" s="35"/>
      <c r="C141" s="181" t="s">
        <v>223</v>
      </c>
      <c r="D141" s="181" t="s">
        <v>125</v>
      </c>
      <c r="E141" s="182" t="s">
        <v>224</v>
      </c>
      <c r="F141" s="183" t="s">
        <v>225</v>
      </c>
      <c r="G141" s="184" t="s">
        <v>128</v>
      </c>
      <c r="H141" s="185">
        <v>71.932000000000002</v>
      </c>
      <c r="I141" s="186"/>
      <c r="J141" s="187">
        <f>ROUND(I141*H141,2)</f>
        <v>0</v>
      </c>
      <c r="K141" s="183" t="s">
        <v>20</v>
      </c>
      <c r="L141" s="39"/>
      <c r="M141" s="188" t="s">
        <v>20</v>
      </c>
      <c r="N141" s="189" t="s">
        <v>44</v>
      </c>
      <c r="O141" s="64"/>
      <c r="P141" s="190">
        <f>O141*H141</f>
        <v>0</v>
      </c>
      <c r="Q141" s="190">
        <v>8.4000000000000003E-4</v>
      </c>
      <c r="R141" s="190">
        <f>Q141*H141</f>
        <v>6.0422880000000005E-2</v>
      </c>
      <c r="S141" s="190">
        <v>0</v>
      </c>
      <c r="T141" s="191">
        <f>S141*H141</f>
        <v>0</v>
      </c>
      <c r="AR141" s="192" t="s">
        <v>129</v>
      </c>
      <c r="AT141" s="192" t="s">
        <v>125</v>
      </c>
      <c r="AU141" s="192" t="s">
        <v>82</v>
      </c>
      <c r="AY141" s="18" t="s">
        <v>123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18" t="s">
        <v>22</v>
      </c>
      <c r="BK141" s="193">
        <f>ROUND(I141*H141,2)</f>
        <v>0</v>
      </c>
      <c r="BL141" s="18" t="s">
        <v>129</v>
      </c>
      <c r="BM141" s="192" t="s">
        <v>226</v>
      </c>
    </row>
    <row r="142" spans="2:65" s="14" customFormat="1">
      <c r="B142" s="217"/>
      <c r="C142" s="218"/>
      <c r="D142" s="196" t="s">
        <v>131</v>
      </c>
      <c r="E142" s="219" t="s">
        <v>20</v>
      </c>
      <c r="F142" s="220" t="s">
        <v>197</v>
      </c>
      <c r="G142" s="218"/>
      <c r="H142" s="219" t="s">
        <v>20</v>
      </c>
      <c r="I142" s="221"/>
      <c r="J142" s="218"/>
      <c r="K142" s="218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131</v>
      </c>
      <c r="AU142" s="226" t="s">
        <v>82</v>
      </c>
      <c r="AV142" s="14" t="s">
        <v>22</v>
      </c>
      <c r="AW142" s="14" t="s">
        <v>36</v>
      </c>
      <c r="AX142" s="14" t="s">
        <v>73</v>
      </c>
      <c r="AY142" s="226" t="s">
        <v>123</v>
      </c>
    </row>
    <row r="143" spans="2:65" s="12" customFormat="1">
      <c r="B143" s="194"/>
      <c r="C143" s="195"/>
      <c r="D143" s="196" t="s">
        <v>131</v>
      </c>
      <c r="E143" s="197" t="s">
        <v>20</v>
      </c>
      <c r="F143" s="198" t="s">
        <v>227</v>
      </c>
      <c r="G143" s="195"/>
      <c r="H143" s="199">
        <v>71.932000000000002</v>
      </c>
      <c r="I143" s="200"/>
      <c r="J143" s="195"/>
      <c r="K143" s="195"/>
      <c r="L143" s="201"/>
      <c r="M143" s="202"/>
      <c r="N143" s="203"/>
      <c r="O143" s="203"/>
      <c r="P143" s="203"/>
      <c r="Q143" s="203"/>
      <c r="R143" s="203"/>
      <c r="S143" s="203"/>
      <c r="T143" s="204"/>
      <c r="AT143" s="205" t="s">
        <v>131</v>
      </c>
      <c r="AU143" s="205" t="s">
        <v>82</v>
      </c>
      <c r="AV143" s="12" t="s">
        <v>82</v>
      </c>
      <c r="AW143" s="12" t="s">
        <v>36</v>
      </c>
      <c r="AX143" s="12" t="s">
        <v>22</v>
      </c>
      <c r="AY143" s="205" t="s">
        <v>123</v>
      </c>
    </row>
    <row r="144" spans="2:65" s="1" customFormat="1" ht="16.5" customHeight="1">
      <c r="B144" s="35"/>
      <c r="C144" s="181" t="s">
        <v>228</v>
      </c>
      <c r="D144" s="181" t="s">
        <v>125</v>
      </c>
      <c r="E144" s="182" t="s">
        <v>229</v>
      </c>
      <c r="F144" s="183" t="s">
        <v>230</v>
      </c>
      <c r="G144" s="184" t="s">
        <v>128</v>
      </c>
      <c r="H144" s="185">
        <v>328.34500000000003</v>
      </c>
      <c r="I144" s="186"/>
      <c r="J144" s="187">
        <f>ROUND(I144*H144,2)</f>
        <v>0</v>
      </c>
      <c r="K144" s="183" t="s">
        <v>20</v>
      </c>
      <c r="L144" s="39"/>
      <c r="M144" s="188" t="s">
        <v>20</v>
      </c>
      <c r="N144" s="189" t="s">
        <v>44</v>
      </c>
      <c r="O144" s="64"/>
      <c r="P144" s="190">
        <f>O144*H144</f>
        <v>0</v>
      </c>
      <c r="Q144" s="190">
        <v>8.4999999999999995E-4</v>
      </c>
      <c r="R144" s="190">
        <f>Q144*H144</f>
        <v>0.27909325000000001</v>
      </c>
      <c r="S144" s="190">
        <v>0</v>
      </c>
      <c r="T144" s="191">
        <f>S144*H144</f>
        <v>0</v>
      </c>
      <c r="AR144" s="192" t="s">
        <v>129</v>
      </c>
      <c r="AT144" s="192" t="s">
        <v>125</v>
      </c>
      <c r="AU144" s="192" t="s">
        <v>82</v>
      </c>
      <c r="AY144" s="18" t="s">
        <v>123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18" t="s">
        <v>22</v>
      </c>
      <c r="BK144" s="193">
        <f>ROUND(I144*H144,2)</f>
        <v>0</v>
      </c>
      <c r="BL144" s="18" t="s">
        <v>129</v>
      </c>
      <c r="BM144" s="192" t="s">
        <v>231</v>
      </c>
    </row>
    <row r="145" spans="2:65" s="14" customFormat="1">
      <c r="B145" s="217"/>
      <c r="C145" s="218"/>
      <c r="D145" s="196" t="s">
        <v>131</v>
      </c>
      <c r="E145" s="219" t="s">
        <v>20</v>
      </c>
      <c r="F145" s="220" t="s">
        <v>197</v>
      </c>
      <c r="G145" s="218"/>
      <c r="H145" s="219" t="s">
        <v>20</v>
      </c>
      <c r="I145" s="221"/>
      <c r="J145" s="218"/>
      <c r="K145" s="218"/>
      <c r="L145" s="222"/>
      <c r="M145" s="223"/>
      <c r="N145" s="224"/>
      <c r="O145" s="224"/>
      <c r="P145" s="224"/>
      <c r="Q145" s="224"/>
      <c r="R145" s="224"/>
      <c r="S145" s="224"/>
      <c r="T145" s="225"/>
      <c r="AT145" s="226" t="s">
        <v>131</v>
      </c>
      <c r="AU145" s="226" t="s">
        <v>82</v>
      </c>
      <c r="AV145" s="14" t="s">
        <v>22</v>
      </c>
      <c r="AW145" s="14" t="s">
        <v>36</v>
      </c>
      <c r="AX145" s="14" t="s">
        <v>73</v>
      </c>
      <c r="AY145" s="226" t="s">
        <v>123</v>
      </c>
    </row>
    <row r="146" spans="2:65" s="12" customFormat="1">
      <c r="B146" s="194"/>
      <c r="C146" s="195"/>
      <c r="D146" s="196" t="s">
        <v>131</v>
      </c>
      <c r="E146" s="197" t="s">
        <v>20</v>
      </c>
      <c r="F146" s="198" t="s">
        <v>232</v>
      </c>
      <c r="G146" s="195"/>
      <c r="H146" s="199">
        <v>39.9</v>
      </c>
      <c r="I146" s="200"/>
      <c r="J146" s="195"/>
      <c r="K146" s="195"/>
      <c r="L146" s="201"/>
      <c r="M146" s="202"/>
      <c r="N146" s="203"/>
      <c r="O146" s="203"/>
      <c r="P146" s="203"/>
      <c r="Q146" s="203"/>
      <c r="R146" s="203"/>
      <c r="S146" s="203"/>
      <c r="T146" s="204"/>
      <c r="AT146" s="205" t="s">
        <v>131</v>
      </c>
      <c r="AU146" s="205" t="s">
        <v>82</v>
      </c>
      <c r="AV146" s="12" t="s">
        <v>82</v>
      </c>
      <c r="AW146" s="12" t="s">
        <v>36</v>
      </c>
      <c r="AX146" s="12" t="s">
        <v>73</v>
      </c>
      <c r="AY146" s="205" t="s">
        <v>123</v>
      </c>
    </row>
    <row r="147" spans="2:65" s="12" customFormat="1">
      <c r="B147" s="194"/>
      <c r="C147" s="195"/>
      <c r="D147" s="196" t="s">
        <v>131</v>
      </c>
      <c r="E147" s="197" t="s">
        <v>20</v>
      </c>
      <c r="F147" s="198" t="s">
        <v>233</v>
      </c>
      <c r="G147" s="195"/>
      <c r="H147" s="199">
        <v>125.245</v>
      </c>
      <c r="I147" s="200"/>
      <c r="J147" s="195"/>
      <c r="K147" s="195"/>
      <c r="L147" s="201"/>
      <c r="M147" s="202"/>
      <c r="N147" s="203"/>
      <c r="O147" s="203"/>
      <c r="P147" s="203"/>
      <c r="Q147" s="203"/>
      <c r="R147" s="203"/>
      <c r="S147" s="203"/>
      <c r="T147" s="204"/>
      <c r="AT147" s="205" t="s">
        <v>131</v>
      </c>
      <c r="AU147" s="205" t="s">
        <v>82</v>
      </c>
      <c r="AV147" s="12" t="s">
        <v>82</v>
      </c>
      <c r="AW147" s="12" t="s">
        <v>36</v>
      </c>
      <c r="AX147" s="12" t="s">
        <v>73</v>
      </c>
      <c r="AY147" s="205" t="s">
        <v>123</v>
      </c>
    </row>
    <row r="148" spans="2:65" s="12" customFormat="1">
      <c r="B148" s="194"/>
      <c r="C148" s="195"/>
      <c r="D148" s="196" t="s">
        <v>131</v>
      </c>
      <c r="E148" s="197" t="s">
        <v>20</v>
      </c>
      <c r="F148" s="198" t="s">
        <v>234</v>
      </c>
      <c r="G148" s="195"/>
      <c r="H148" s="199">
        <v>65.64</v>
      </c>
      <c r="I148" s="200"/>
      <c r="J148" s="195"/>
      <c r="K148" s="195"/>
      <c r="L148" s="201"/>
      <c r="M148" s="202"/>
      <c r="N148" s="203"/>
      <c r="O148" s="203"/>
      <c r="P148" s="203"/>
      <c r="Q148" s="203"/>
      <c r="R148" s="203"/>
      <c r="S148" s="203"/>
      <c r="T148" s="204"/>
      <c r="AT148" s="205" t="s">
        <v>131</v>
      </c>
      <c r="AU148" s="205" t="s">
        <v>82</v>
      </c>
      <c r="AV148" s="12" t="s">
        <v>82</v>
      </c>
      <c r="AW148" s="12" t="s">
        <v>36</v>
      </c>
      <c r="AX148" s="12" t="s">
        <v>73</v>
      </c>
      <c r="AY148" s="205" t="s">
        <v>123</v>
      </c>
    </row>
    <row r="149" spans="2:65" s="12" customFormat="1">
      <c r="B149" s="194"/>
      <c r="C149" s="195"/>
      <c r="D149" s="196" t="s">
        <v>131</v>
      </c>
      <c r="E149" s="197" t="s">
        <v>20</v>
      </c>
      <c r="F149" s="198" t="s">
        <v>235</v>
      </c>
      <c r="G149" s="195"/>
      <c r="H149" s="199">
        <v>97.56</v>
      </c>
      <c r="I149" s="200"/>
      <c r="J149" s="195"/>
      <c r="K149" s="195"/>
      <c r="L149" s="201"/>
      <c r="M149" s="202"/>
      <c r="N149" s="203"/>
      <c r="O149" s="203"/>
      <c r="P149" s="203"/>
      <c r="Q149" s="203"/>
      <c r="R149" s="203"/>
      <c r="S149" s="203"/>
      <c r="T149" s="204"/>
      <c r="AT149" s="205" t="s">
        <v>131</v>
      </c>
      <c r="AU149" s="205" t="s">
        <v>82</v>
      </c>
      <c r="AV149" s="12" t="s">
        <v>82</v>
      </c>
      <c r="AW149" s="12" t="s">
        <v>36</v>
      </c>
      <c r="AX149" s="12" t="s">
        <v>73</v>
      </c>
      <c r="AY149" s="205" t="s">
        <v>123</v>
      </c>
    </row>
    <row r="150" spans="2:65" s="13" customFormat="1">
      <c r="B150" s="206"/>
      <c r="C150" s="207"/>
      <c r="D150" s="196" t="s">
        <v>131</v>
      </c>
      <c r="E150" s="208" t="s">
        <v>20</v>
      </c>
      <c r="F150" s="209" t="s">
        <v>192</v>
      </c>
      <c r="G150" s="207"/>
      <c r="H150" s="210">
        <v>328.34500000000003</v>
      </c>
      <c r="I150" s="211"/>
      <c r="J150" s="207"/>
      <c r="K150" s="207"/>
      <c r="L150" s="212"/>
      <c r="M150" s="213"/>
      <c r="N150" s="214"/>
      <c r="O150" s="214"/>
      <c r="P150" s="214"/>
      <c r="Q150" s="214"/>
      <c r="R150" s="214"/>
      <c r="S150" s="214"/>
      <c r="T150" s="215"/>
      <c r="AT150" s="216" t="s">
        <v>131</v>
      </c>
      <c r="AU150" s="216" t="s">
        <v>82</v>
      </c>
      <c r="AV150" s="13" t="s">
        <v>129</v>
      </c>
      <c r="AW150" s="13" t="s">
        <v>36</v>
      </c>
      <c r="AX150" s="13" t="s">
        <v>22</v>
      </c>
      <c r="AY150" s="216" t="s">
        <v>123</v>
      </c>
    </row>
    <row r="151" spans="2:65" s="1" customFormat="1" ht="16.5" customHeight="1">
      <c r="B151" s="35"/>
      <c r="C151" s="181" t="s">
        <v>236</v>
      </c>
      <c r="D151" s="181" t="s">
        <v>125</v>
      </c>
      <c r="E151" s="182" t="s">
        <v>237</v>
      </c>
      <c r="F151" s="183" t="s">
        <v>238</v>
      </c>
      <c r="G151" s="184" t="s">
        <v>128</v>
      </c>
      <c r="H151" s="185">
        <v>71.932000000000002</v>
      </c>
      <c r="I151" s="186"/>
      <c r="J151" s="187">
        <f>ROUND(I151*H151,2)</f>
        <v>0</v>
      </c>
      <c r="K151" s="183" t="s">
        <v>20</v>
      </c>
      <c r="L151" s="39"/>
      <c r="M151" s="188" t="s">
        <v>20</v>
      </c>
      <c r="N151" s="189" t="s">
        <v>44</v>
      </c>
      <c r="O151" s="64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AR151" s="192" t="s">
        <v>129</v>
      </c>
      <c r="AT151" s="192" t="s">
        <v>125</v>
      </c>
      <c r="AU151" s="192" t="s">
        <v>82</v>
      </c>
      <c r="AY151" s="18" t="s">
        <v>123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18" t="s">
        <v>22</v>
      </c>
      <c r="BK151" s="193">
        <f>ROUND(I151*H151,2)</f>
        <v>0</v>
      </c>
      <c r="BL151" s="18" t="s">
        <v>129</v>
      </c>
      <c r="BM151" s="192" t="s">
        <v>239</v>
      </c>
    </row>
    <row r="152" spans="2:65" s="1" customFormat="1" ht="16.5" customHeight="1">
      <c r="B152" s="35"/>
      <c r="C152" s="181" t="s">
        <v>7</v>
      </c>
      <c r="D152" s="181" t="s">
        <v>125</v>
      </c>
      <c r="E152" s="182" t="s">
        <v>240</v>
      </c>
      <c r="F152" s="183" t="s">
        <v>241</v>
      </c>
      <c r="G152" s="184" t="s">
        <v>128</v>
      </c>
      <c r="H152" s="185">
        <v>328.34500000000003</v>
      </c>
      <c r="I152" s="186"/>
      <c r="J152" s="187">
        <f>ROUND(I152*H152,2)</f>
        <v>0</v>
      </c>
      <c r="K152" s="183" t="s">
        <v>20</v>
      </c>
      <c r="L152" s="39"/>
      <c r="M152" s="188" t="s">
        <v>20</v>
      </c>
      <c r="N152" s="189" t="s">
        <v>44</v>
      </c>
      <c r="O152" s="64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AR152" s="192" t="s">
        <v>129</v>
      </c>
      <c r="AT152" s="192" t="s">
        <v>125</v>
      </c>
      <c r="AU152" s="192" t="s">
        <v>82</v>
      </c>
      <c r="AY152" s="18" t="s">
        <v>123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18" t="s">
        <v>22</v>
      </c>
      <c r="BK152" s="193">
        <f>ROUND(I152*H152,2)</f>
        <v>0</v>
      </c>
      <c r="BL152" s="18" t="s">
        <v>129</v>
      </c>
      <c r="BM152" s="192" t="s">
        <v>242</v>
      </c>
    </row>
    <row r="153" spans="2:65" s="1" customFormat="1" ht="16.5" customHeight="1">
      <c r="B153" s="35"/>
      <c r="C153" s="181" t="s">
        <v>243</v>
      </c>
      <c r="D153" s="181" t="s">
        <v>125</v>
      </c>
      <c r="E153" s="182" t="s">
        <v>244</v>
      </c>
      <c r="F153" s="183" t="s">
        <v>245</v>
      </c>
      <c r="G153" s="184" t="s">
        <v>183</v>
      </c>
      <c r="H153" s="185">
        <v>30.826000000000001</v>
      </c>
      <c r="I153" s="186"/>
      <c r="J153" s="187">
        <f>ROUND(I153*H153,2)</f>
        <v>0</v>
      </c>
      <c r="K153" s="183" t="s">
        <v>20</v>
      </c>
      <c r="L153" s="39"/>
      <c r="M153" s="188" t="s">
        <v>20</v>
      </c>
      <c r="N153" s="189" t="s">
        <v>44</v>
      </c>
      <c r="O153" s="64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AR153" s="192" t="s">
        <v>129</v>
      </c>
      <c r="AT153" s="192" t="s">
        <v>125</v>
      </c>
      <c r="AU153" s="192" t="s">
        <v>82</v>
      </c>
      <c r="AY153" s="18" t="s">
        <v>123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18" t="s">
        <v>22</v>
      </c>
      <c r="BK153" s="193">
        <f>ROUND(I153*H153,2)</f>
        <v>0</v>
      </c>
      <c r="BL153" s="18" t="s">
        <v>129</v>
      </c>
      <c r="BM153" s="192" t="s">
        <v>246</v>
      </c>
    </row>
    <row r="154" spans="2:65" s="12" customFormat="1">
      <c r="B154" s="194"/>
      <c r="C154" s="195"/>
      <c r="D154" s="196" t="s">
        <v>131</v>
      </c>
      <c r="E154" s="197" t="s">
        <v>20</v>
      </c>
      <c r="F154" s="198" t="s">
        <v>198</v>
      </c>
      <c r="G154" s="195"/>
      <c r="H154" s="199">
        <v>61.652000000000001</v>
      </c>
      <c r="I154" s="200"/>
      <c r="J154" s="195"/>
      <c r="K154" s="195"/>
      <c r="L154" s="201"/>
      <c r="M154" s="202"/>
      <c r="N154" s="203"/>
      <c r="O154" s="203"/>
      <c r="P154" s="203"/>
      <c r="Q154" s="203"/>
      <c r="R154" s="203"/>
      <c r="S154" s="203"/>
      <c r="T154" s="204"/>
      <c r="AT154" s="205" t="s">
        <v>131</v>
      </c>
      <c r="AU154" s="205" t="s">
        <v>82</v>
      </c>
      <c r="AV154" s="12" t="s">
        <v>82</v>
      </c>
      <c r="AW154" s="12" t="s">
        <v>36</v>
      </c>
      <c r="AX154" s="12" t="s">
        <v>73</v>
      </c>
      <c r="AY154" s="205" t="s">
        <v>123</v>
      </c>
    </row>
    <row r="155" spans="2:65" s="14" customFormat="1">
      <c r="B155" s="217"/>
      <c r="C155" s="218"/>
      <c r="D155" s="196" t="s">
        <v>131</v>
      </c>
      <c r="E155" s="219" t="s">
        <v>20</v>
      </c>
      <c r="F155" s="220" t="s">
        <v>247</v>
      </c>
      <c r="G155" s="218"/>
      <c r="H155" s="219" t="s">
        <v>20</v>
      </c>
      <c r="I155" s="221"/>
      <c r="J155" s="218"/>
      <c r="K155" s="218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131</v>
      </c>
      <c r="AU155" s="226" t="s">
        <v>82</v>
      </c>
      <c r="AV155" s="14" t="s">
        <v>22</v>
      </c>
      <c r="AW155" s="14" t="s">
        <v>36</v>
      </c>
      <c r="AX155" s="14" t="s">
        <v>73</v>
      </c>
      <c r="AY155" s="226" t="s">
        <v>123</v>
      </c>
    </row>
    <row r="156" spans="2:65" s="15" customFormat="1">
      <c r="B156" s="227"/>
      <c r="C156" s="228"/>
      <c r="D156" s="196" t="s">
        <v>131</v>
      </c>
      <c r="E156" s="229" t="s">
        <v>20</v>
      </c>
      <c r="F156" s="230" t="s">
        <v>207</v>
      </c>
      <c r="G156" s="228"/>
      <c r="H156" s="231">
        <v>61.652000000000001</v>
      </c>
      <c r="I156" s="232"/>
      <c r="J156" s="228"/>
      <c r="K156" s="228"/>
      <c r="L156" s="233"/>
      <c r="M156" s="234"/>
      <c r="N156" s="235"/>
      <c r="O156" s="235"/>
      <c r="P156" s="235"/>
      <c r="Q156" s="235"/>
      <c r="R156" s="235"/>
      <c r="S156" s="235"/>
      <c r="T156" s="236"/>
      <c r="AT156" s="237" t="s">
        <v>131</v>
      </c>
      <c r="AU156" s="237" t="s">
        <v>82</v>
      </c>
      <c r="AV156" s="15" t="s">
        <v>137</v>
      </c>
      <c r="AW156" s="15" t="s">
        <v>36</v>
      </c>
      <c r="AX156" s="15" t="s">
        <v>73</v>
      </c>
      <c r="AY156" s="237" t="s">
        <v>123</v>
      </c>
    </row>
    <row r="157" spans="2:65" s="12" customFormat="1">
      <c r="B157" s="194"/>
      <c r="C157" s="195"/>
      <c r="D157" s="196" t="s">
        <v>131</v>
      </c>
      <c r="E157" s="197" t="s">
        <v>20</v>
      </c>
      <c r="F157" s="198" t="s">
        <v>248</v>
      </c>
      <c r="G157" s="195"/>
      <c r="H157" s="199">
        <v>30.826000000000001</v>
      </c>
      <c r="I157" s="200"/>
      <c r="J157" s="195"/>
      <c r="K157" s="195"/>
      <c r="L157" s="201"/>
      <c r="M157" s="202"/>
      <c r="N157" s="203"/>
      <c r="O157" s="203"/>
      <c r="P157" s="203"/>
      <c r="Q157" s="203"/>
      <c r="R157" s="203"/>
      <c r="S157" s="203"/>
      <c r="T157" s="204"/>
      <c r="AT157" s="205" t="s">
        <v>131</v>
      </c>
      <c r="AU157" s="205" t="s">
        <v>82</v>
      </c>
      <c r="AV157" s="12" t="s">
        <v>82</v>
      </c>
      <c r="AW157" s="12" t="s">
        <v>36</v>
      </c>
      <c r="AX157" s="12" t="s">
        <v>22</v>
      </c>
      <c r="AY157" s="205" t="s">
        <v>123</v>
      </c>
    </row>
    <row r="158" spans="2:65" s="1" customFormat="1" ht="16.5" customHeight="1">
      <c r="B158" s="35"/>
      <c r="C158" s="181" t="s">
        <v>249</v>
      </c>
      <c r="D158" s="181" t="s">
        <v>125</v>
      </c>
      <c r="E158" s="182" t="s">
        <v>250</v>
      </c>
      <c r="F158" s="183" t="s">
        <v>251</v>
      </c>
      <c r="G158" s="184" t="s">
        <v>183</v>
      </c>
      <c r="H158" s="185">
        <v>132.30500000000001</v>
      </c>
      <c r="I158" s="186"/>
      <c r="J158" s="187">
        <f>ROUND(I158*H158,2)</f>
        <v>0</v>
      </c>
      <c r="K158" s="183" t="s">
        <v>20</v>
      </c>
      <c r="L158" s="39"/>
      <c r="M158" s="188" t="s">
        <v>20</v>
      </c>
      <c r="N158" s="189" t="s">
        <v>44</v>
      </c>
      <c r="O158" s="64"/>
      <c r="P158" s="190">
        <f>O158*H158</f>
        <v>0</v>
      </c>
      <c r="Q158" s="190">
        <v>0</v>
      </c>
      <c r="R158" s="190">
        <f>Q158*H158</f>
        <v>0</v>
      </c>
      <c r="S158" s="190">
        <v>0</v>
      </c>
      <c r="T158" s="191">
        <f>S158*H158</f>
        <v>0</v>
      </c>
      <c r="AR158" s="192" t="s">
        <v>129</v>
      </c>
      <c r="AT158" s="192" t="s">
        <v>125</v>
      </c>
      <c r="AU158" s="192" t="s">
        <v>82</v>
      </c>
      <c r="AY158" s="18" t="s">
        <v>123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18" t="s">
        <v>22</v>
      </c>
      <c r="BK158" s="193">
        <f>ROUND(I158*H158,2)</f>
        <v>0</v>
      </c>
      <c r="BL158" s="18" t="s">
        <v>129</v>
      </c>
      <c r="BM158" s="192" t="s">
        <v>252</v>
      </c>
    </row>
    <row r="159" spans="2:65" s="12" customFormat="1">
      <c r="B159" s="194"/>
      <c r="C159" s="195"/>
      <c r="D159" s="196" t="s">
        <v>131</v>
      </c>
      <c r="E159" s="197" t="s">
        <v>20</v>
      </c>
      <c r="F159" s="198" t="s">
        <v>253</v>
      </c>
      <c r="G159" s="195"/>
      <c r="H159" s="199">
        <v>271.38099999999997</v>
      </c>
      <c r="I159" s="200"/>
      <c r="J159" s="195"/>
      <c r="K159" s="195"/>
      <c r="L159" s="201"/>
      <c r="M159" s="202"/>
      <c r="N159" s="203"/>
      <c r="O159" s="203"/>
      <c r="P159" s="203"/>
      <c r="Q159" s="203"/>
      <c r="R159" s="203"/>
      <c r="S159" s="203"/>
      <c r="T159" s="204"/>
      <c r="AT159" s="205" t="s">
        <v>131</v>
      </c>
      <c r="AU159" s="205" t="s">
        <v>82</v>
      </c>
      <c r="AV159" s="12" t="s">
        <v>82</v>
      </c>
      <c r="AW159" s="12" t="s">
        <v>36</v>
      </c>
      <c r="AX159" s="12" t="s">
        <v>73</v>
      </c>
      <c r="AY159" s="205" t="s">
        <v>123</v>
      </c>
    </row>
    <row r="160" spans="2:65" s="12" customFormat="1">
      <c r="B160" s="194"/>
      <c r="C160" s="195"/>
      <c r="D160" s="196" t="s">
        <v>131</v>
      </c>
      <c r="E160" s="197" t="s">
        <v>20</v>
      </c>
      <c r="F160" s="198" t="s">
        <v>254</v>
      </c>
      <c r="G160" s="195"/>
      <c r="H160" s="199">
        <v>-30.826000000000001</v>
      </c>
      <c r="I160" s="200"/>
      <c r="J160" s="195"/>
      <c r="K160" s="195"/>
      <c r="L160" s="201"/>
      <c r="M160" s="202"/>
      <c r="N160" s="203"/>
      <c r="O160" s="203"/>
      <c r="P160" s="203"/>
      <c r="Q160" s="203"/>
      <c r="R160" s="203"/>
      <c r="S160" s="203"/>
      <c r="T160" s="204"/>
      <c r="AT160" s="205" t="s">
        <v>131</v>
      </c>
      <c r="AU160" s="205" t="s">
        <v>82</v>
      </c>
      <c r="AV160" s="12" t="s">
        <v>82</v>
      </c>
      <c r="AW160" s="12" t="s">
        <v>36</v>
      </c>
      <c r="AX160" s="12" t="s">
        <v>73</v>
      </c>
      <c r="AY160" s="205" t="s">
        <v>123</v>
      </c>
    </row>
    <row r="161" spans="2:65" s="15" customFormat="1">
      <c r="B161" s="227"/>
      <c r="C161" s="228"/>
      <c r="D161" s="196" t="s">
        <v>131</v>
      </c>
      <c r="E161" s="229" t="s">
        <v>20</v>
      </c>
      <c r="F161" s="230" t="s">
        <v>207</v>
      </c>
      <c r="G161" s="228"/>
      <c r="H161" s="231">
        <v>240.55499999999998</v>
      </c>
      <c r="I161" s="232"/>
      <c r="J161" s="228"/>
      <c r="K161" s="228"/>
      <c r="L161" s="233"/>
      <c r="M161" s="234"/>
      <c r="N161" s="235"/>
      <c r="O161" s="235"/>
      <c r="P161" s="235"/>
      <c r="Q161" s="235"/>
      <c r="R161" s="235"/>
      <c r="S161" s="235"/>
      <c r="T161" s="236"/>
      <c r="AT161" s="237" t="s">
        <v>131</v>
      </c>
      <c r="AU161" s="237" t="s">
        <v>82</v>
      </c>
      <c r="AV161" s="15" t="s">
        <v>137</v>
      </c>
      <c r="AW161" s="15" t="s">
        <v>36</v>
      </c>
      <c r="AX161" s="15" t="s">
        <v>73</v>
      </c>
      <c r="AY161" s="237" t="s">
        <v>123</v>
      </c>
    </row>
    <row r="162" spans="2:65" s="12" customFormat="1">
      <c r="B162" s="194"/>
      <c r="C162" s="195"/>
      <c r="D162" s="196" t="s">
        <v>131</v>
      </c>
      <c r="E162" s="197" t="s">
        <v>20</v>
      </c>
      <c r="F162" s="198" t="s">
        <v>255</v>
      </c>
      <c r="G162" s="195"/>
      <c r="H162" s="199">
        <v>132.30500000000001</v>
      </c>
      <c r="I162" s="200"/>
      <c r="J162" s="195"/>
      <c r="K162" s="195"/>
      <c r="L162" s="201"/>
      <c r="M162" s="202"/>
      <c r="N162" s="203"/>
      <c r="O162" s="203"/>
      <c r="P162" s="203"/>
      <c r="Q162" s="203"/>
      <c r="R162" s="203"/>
      <c r="S162" s="203"/>
      <c r="T162" s="204"/>
      <c r="AT162" s="205" t="s">
        <v>131</v>
      </c>
      <c r="AU162" s="205" t="s">
        <v>82</v>
      </c>
      <c r="AV162" s="12" t="s">
        <v>82</v>
      </c>
      <c r="AW162" s="12" t="s">
        <v>36</v>
      </c>
      <c r="AX162" s="12" t="s">
        <v>22</v>
      </c>
      <c r="AY162" s="205" t="s">
        <v>123</v>
      </c>
    </row>
    <row r="163" spans="2:65" s="1" customFormat="1" ht="16.5" customHeight="1">
      <c r="B163" s="35"/>
      <c r="C163" s="181" t="s">
        <v>256</v>
      </c>
      <c r="D163" s="181" t="s">
        <v>125</v>
      </c>
      <c r="E163" s="182" t="s">
        <v>257</v>
      </c>
      <c r="F163" s="183" t="s">
        <v>258</v>
      </c>
      <c r="G163" s="184" t="s">
        <v>183</v>
      </c>
      <c r="H163" s="185">
        <v>255.71100000000001</v>
      </c>
      <c r="I163" s="186"/>
      <c r="J163" s="187">
        <f>ROUND(I163*H163,2)</f>
        <v>0</v>
      </c>
      <c r="K163" s="183" t="s">
        <v>20</v>
      </c>
      <c r="L163" s="39"/>
      <c r="M163" s="188" t="s">
        <v>20</v>
      </c>
      <c r="N163" s="189" t="s">
        <v>44</v>
      </c>
      <c r="O163" s="64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AR163" s="192" t="s">
        <v>129</v>
      </c>
      <c r="AT163" s="192" t="s">
        <v>125</v>
      </c>
      <c r="AU163" s="192" t="s">
        <v>82</v>
      </c>
      <c r="AY163" s="18" t="s">
        <v>123</v>
      </c>
      <c r="BE163" s="193">
        <f>IF(N163="základní",J163,0)</f>
        <v>0</v>
      </c>
      <c r="BF163" s="193">
        <f>IF(N163="snížená",J163,0)</f>
        <v>0</v>
      </c>
      <c r="BG163" s="193">
        <f>IF(N163="zákl. přenesená",J163,0)</f>
        <v>0</v>
      </c>
      <c r="BH163" s="193">
        <f>IF(N163="sníž. přenesená",J163,0)</f>
        <v>0</v>
      </c>
      <c r="BI163" s="193">
        <f>IF(N163="nulová",J163,0)</f>
        <v>0</v>
      </c>
      <c r="BJ163" s="18" t="s">
        <v>22</v>
      </c>
      <c r="BK163" s="193">
        <f>ROUND(I163*H163,2)</f>
        <v>0</v>
      </c>
      <c r="BL163" s="18" t="s">
        <v>129</v>
      </c>
      <c r="BM163" s="192" t="s">
        <v>259</v>
      </c>
    </row>
    <row r="164" spans="2:65" s="12" customFormat="1">
      <c r="B164" s="194"/>
      <c r="C164" s="195"/>
      <c r="D164" s="196" t="s">
        <v>131</v>
      </c>
      <c r="E164" s="197" t="s">
        <v>20</v>
      </c>
      <c r="F164" s="198" t="s">
        <v>253</v>
      </c>
      <c r="G164" s="195"/>
      <c r="H164" s="199">
        <v>271.38099999999997</v>
      </c>
      <c r="I164" s="200"/>
      <c r="J164" s="195"/>
      <c r="K164" s="195"/>
      <c r="L164" s="201"/>
      <c r="M164" s="202"/>
      <c r="N164" s="203"/>
      <c r="O164" s="203"/>
      <c r="P164" s="203"/>
      <c r="Q164" s="203"/>
      <c r="R164" s="203"/>
      <c r="S164" s="203"/>
      <c r="T164" s="204"/>
      <c r="AT164" s="205" t="s">
        <v>131</v>
      </c>
      <c r="AU164" s="205" t="s">
        <v>82</v>
      </c>
      <c r="AV164" s="12" t="s">
        <v>82</v>
      </c>
      <c r="AW164" s="12" t="s">
        <v>36</v>
      </c>
      <c r="AX164" s="12" t="s">
        <v>73</v>
      </c>
      <c r="AY164" s="205" t="s">
        <v>123</v>
      </c>
    </row>
    <row r="165" spans="2:65" s="14" customFormat="1">
      <c r="B165" s="217"/>
      <c r="C165" s="218"/>
      <c r="D165" s="196" t="s">
        <v>131</v>
      </c>
      <c r="E165" s="219" t="s">
        <v>20</v>
      </c>
      <c r="F165" s="220" t="s">
        <v>260</v>
      </c>
      <c r="G165" s="218"/>
      <c r="H165" s="219" t="s">
        <v>20</v>
      </c>
      <c r="I165" s="221"/>
      <c r="J165" s="218"/>
      <c r="K165" s="218"/>
      <c r="L165" s="222"/>
      <c r="M165" s="223"/>
      <c r="N165" s="224"/>
      <c r="O165" s="224"/>
      <c r="P165" s="224"/>
      <c r="Q165" s="224"/>
      <c r="R165" s="224"/>
      <c r="S165" s="224"/>
      <c r="T165" s="225"/>
      <c r="AT165" s="226" t="s">
        <v>131</v>
      </c>
      <c r="AU165" s="226" t="s">
        <v>82</v>
      </c>
      <c r="AV165" s="14" t="s">
        <v>22</v>
      </c>
      <c r="AW165" s="14" t="s">
        <v>36</v>
      </c>
      <c r="AX165" s="14" t="s">
        <v>73</v>
      </c>
      <c r="AY165" s="226" t="s">
        <v>123</v>
      </c>
    </row>
    <row r="166" spans="2:65" s="12" customFormat="1">
      <c r="B166" s="194"/>
      <c r="C166" s="195"/>
      <c r="D166" s="196" t="s">
        <v>131</v>
      </c>
      <c r="E166" s="197" t="s">
        <v>20</v>
      </c>
      <c r="F166" s="198" t="s">
        <v>261</v>
      </c>
      <c r="G166" s="195"/>
      <c r="H166" s="199">
        <v>-15.67</v>
      </c>
      <c r="I166" s="200"/>
      <c r="J166" s="195"/>
      <c r="K166" s="195"/>
      <c r="L166" s="201"/>
      <c r="M166" s="202"/>
      <c r="N166" s="203"/>
      <c r="O166" s="203"/>
      <c r="P166" s="203"/>
      <c r="Q166" s="203"/>
      <c r="R166" s="203"/>
      <c r="S166" s="203"/>
      <c r="T166" s="204"/>
      <c r="AT166" s="205" t="s">
        <v>131</v>
      </c>
      <c r="AU166" s="205" t="s">
        <v>82</v>
      </c>
      <c r="AV166" s="12" t="s">
        <v>82</v>
      </c>
      <c r="AW166" s="12" t="s">
        <v>36</v>
      </c>
      <c r="AX166" s="12" t="s">
        <v>73</v>
      </c>
      <c r="AY166" s="205" t="s">
        <v>123</v>
      </c>
    </row>
    <row r="167" spans="2:65" s="13" customFormat="1">
      <c r="B167" s="206"/>
      <c r="C167" s="207"/>
      <c r="D167" s="196" t="s">
        <v>131</v>
      </c>
      <c r="E167" s="208" t="s">
        <v>20</v>
      </c>
      <c r="F167" s="209" t="s">
        <v>192</v>
      </c>
      <c r="G167" s="207"/>
      <c r="H167" s="210">
        <v>255.71099999999998</v>
      </c>
      <c r="I167" s="211"/>
      <c r="J167" s="207"/>
      <c r="K167" s="207"/>
      <c r="L167" s="212"/>
      <c r="M167" s="213"/>
      <c r="N167" s="214"/>
      <c r="O167" s="214"/>
      <c r="P167" s="214"/>
      <c r="Q167" s="214"/>
      <c r="R167" s="214"/>
      <c r="S167" s="214"/>
      <c r="T167" s="215"/>
      <c r="AT167" s="216" t="s">
        <v>131</v>
      </c>
      <c r="AU167" s="216" t="s">
        <v>82</v>
      </c>
      <c r="AV167" s="13" t="s">
        <v>129</v>
      </c>
      <c r="AW167" s="13" t="s">
        <v>36</v>
      </c>
      <c r="AX167" s="13" t="s">
        <v>22</v>
      </c>
      <c r="AY167" s="216" t="s">
        <v>123</v>
      </c>
    </row>
    <row r="168" spans="2:65" s="1" customFormat="1" ht="16.5" customHeight="1">
      <c r="B168" s="35"/>
      <c r="C168" s="181" t="s">
        <v>262</v>
      </c>
      <c r="D168" s="181" t="s">
        <v>125</v>
      </c>
      <c r="E168" s="182" t="s">
        <v>263</v>
      </c>
      <c r="F168" s="183" t="s">
        <v>264</v>
      </c>
      <c r="G168" s="184" t="s">
        <v>183</v>
      </c>
      <c r="H168" s="185">
        <v>1534.2660000000001</v>
      </c>
      <c r="I168" s="186"/>
      <c r="J168" s="187">
        <f>ROUND(I168*H168,2)</f>
        <v>0</v>
      </c>
      <c r="K168" s="183" t="s">
        <v>20</v>
      </c>
      <c r="L168" s="39"/>
      <c r="M168" s="188" t="s">
        <v>20</v>
      </c>
      <c r="N168" s="189" t="s">
        <v>44</v>
      </c>
      <c r="O168" s="64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AR168" s="192" t="s">
        <v>129</v>
      </c>
      <c r="AT168" s="192" t="s">
        <v>125</v>
      </c>
      <c r="AU168" s="192" t="s">
        <v>82</v>
      </c>
      <c r="AY168" s="18" t="s">
        <v>123</v>
      </c>
      <c r="BE168" s="193">
        <f>IF(N168="základní",J168,0)</f>
        <v>0</v>
      </c>
      <c r="BF168" s="193">
        <f>IF(N168="snížená",J168,0)</f>
        <v>0</v>
      </c>
      <c r="BG168" s="193">
        <f>IF(N168="zákl. přenesená",J168,0)</f>
        <v>0</v>
      </c>
      <c r="BH168" s="193">
        <f>IF(N168="sníž. přenesená",J168,0)</f>
        <v>0</v>
      </c>
      <c r="BI168" s="193">
        <f>IF(N168="nulová",J168,0)</f>
        <v>0</v>
      </c>
      <c r="BJ168" s="18" t="s">
        <v>22</v>
      </c>
      <c r="BK168" s="193">
        <f>ROUND(I168*H168,2)</f>
        <v>0</v>
      </c>
      <c r="BL168" s="18" t="s">
        <v>129</v>
      </c>
      <c r="BM168" s="192" t="s">
        <v>265</v>
      </c>
    </row>
    <row r="169" spans="2:65" s="12" customFormat="1">
      <c r="B169" s="194"/>
      <c r="C169" s="195"/>
      <c r="D169" s="196" t="s">
        <v>131</v>
      </c>
      <c r="E169" s="197" t="s">
        <v>20</v>
      </c>
      <c r="F169" s="198" t="s">
        <v>266</v>
      </c>
      <c r="G169" s="195"/>
      <c r="H169" s="199">
        <v>1534.2660000000001</v>
      </c>
      <c r="I169" s="200"/>
      <c r="J169" s="195"/>
      <c r="K169" s="195"/>
      <c r="L169" s="201"/>
      <c r="M169" s="202"/>
      <c r="N169" s="203"/>
      <c r="O169" s="203"/>
      <c r="P169" s="203"/>
      <c r="Q169" s="203"/>
      <c r="R169" s="203"/>
      <c r="S169" s="203"/>
      <c r="T169" s="204"/>
      <c r="AT169" s="205" t="s">
        <v>131</v>
      </c>
      <c r="AU169" s="205" t="s">
        <v>82</v>
      </c>
      <c r="AV169" s="12" t="s">
        <v>82</v>
      </c>
      <c r="AW169" s="12" t="s">
        <v>36</v>
      </c>
      <c r="AX169" s="12" t="s">
        <v>22</v>
      </c>
      <c r="AY169" s="205" t="s">
        <v>123</v>
      </c>
    </row>
    <row r="170" spans="2:65" s="1" customFormat="1" ht="16.5" customHeight="1">
      <c r="B170" s="35"/>
      <c r="C170" s="181" t="s">
        <v>267</v>
      </c>
      <c r="D170" s="181" t="s">
        <v>125</v>
      </c>
      <c r="E170" s="182" t="s">
        <v>268</v>
      </c>
      <c r="F170" s="183" t="s">
        <v>269</v>
      </c>
      <c r="G170" s="184" t="s">
        <v>183</v>
      </c>
      <c r="H170" s="185">
        <v>255.71100000000001</v>
      </c>
      <c r="I170" s="186"/>
      <c r="J170" s="187">
        <f>ROUND(I170*H170,2)</f>
        <v>0</v>
      </c>
      <c r="K170" s="183" t="s">
        <v>20</v>
      </c>
      <c r="L170" s="39"/>
      <c r="M170" s="188" t="s">
        <v>20</v>
      </c>
      <c r="N170" s="189" t="s">
        <v>44</v>
      </c>
      <c r="O170" s="64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AR170" s="192" t="s">
        <v>129</v>
      </c>
      <c r="AT170" s="192" t="s">
        <v>125</v>
      </c>
      <c r="AU170" s="192" t="s">
        <v>82</v>
      </c>
      <c r="AY170" s="18" t="s">
        <v>123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18" t="s">
        <v>22</v>
      </c>
      <c r="BK170" s="193">
        <f>ROUND(I170*H170,2)</f>
        <v>0</v>
      </c>
      <c r="BL170" s="18" t="s">
        <v>129</v>
      </c>
      <c r="BM170" s="192" t="s">
        <v>270</v>
      </c>
    </row>
    <row r="171" spans="2:65" s="1" customFormat="1" ht="16.5" customHeight="1">
      <c r="B171" s="35"/>
      <c r="C171" s="181" t="s">
        <v>271</v>
      </c>
      <c r="D171" s="181" t="s">
        <v>125</v>
      </c>
      <c r="E171" s="182" t="s">
        <v>272</v>
      </c>
      <c r="F171" s="183" t="s">
        <v>273</v>
      </c>
      <c r="G171" s="184" t="s">
        <v>274</v>
      </c>
      <c r="H171" s="185">
        <v>485.851</v>
      </c>
      <c r="I171" s="186"/>
      <c r="J171" s="187">
        <f>ROUND(I171*H171,2)</f>
        <v>0</v>
      </c>
      <c r="K171" s="183" t="s">
        <v>20</v>
      </c>
      <c r="L171" s="39"/>
      <c r="M171" s="188" t="s">
        <v>20</v>
      </c>
      <c r="N171" s="189" t="s">
        <v>44</v>
      </c>
      <c r="O171" s="64"/>
      <c r="P171" s="190">
        <f>O171*H171</f>
        <v>0</v>
      </c>
      <c r="Q171" s="190">
        <v>0</v>
      </c>
      <c r="R171" s="190">
        <f>Q171*H171</f>
        <v>0</v>
      </c>
      <c r="S171" s="190">
        <v>0</v>
      </c>
      <c r="T171" s="191">
        <f>S171*H171</f>
        <v>0</v>
      </c>
      <c r="AR171" s="192" t="s">
        <v>129</v>
      </c>
      <c r="AT171" s="192" t="s">
        <v>125</v>
      </c>
      <c r="AU171" s="192" t="s">
        <v>82</v>
      </c>
      <c r="AY171" s="18" t="s">
        <v>123</v>
      </c>
      <c r="BE171" s="193">
        <f>IF(N171="základní",J171,0)</f>
        <v>0</v>
      </c>
      <c r="BF171" s="193">
        <f>IF(N171="snížená",J171,0)</f>
        <v>0</v>
      </c>
      <c r="BG171" s="193">
        <f>IF(N171="zákl. přenesená",J171,0)</f>
        <v>0</v>
      </c>
      <c r="BH171" s="193">
        <f>IF(N171="sníž. přenesená",J171,0)</f>
        <v>0</v>
      </c>
      <c r="BI171" s="193">
        <f>IF(N171="nulová",J171,0)</f>
        <v>0</v>
      </c>
      <c r="BJ171" s="18" t="s">
        <v>22</v>
      </c>
      <c r="BK171" s="193">
        <f>ROUND(I171*H171,2)</f>
        <v>0</v>
      </c>
      <c r="BL171" s="18" t="s">
        <v>129</v>
      </c>
      <c r="BM171" s="192" t="s">
        <v>275</v>
      </c>
    </row>
    <row r="172" spans="2:65" s="12" customFormat="1">
      <c r="B172" s="194"/>
      <c r="C172" s="195"/>
      <c r="D172" s="196" t="s">
        <v>131</v>
      </c>
      <c r="E172" s="197" t="s">
        <v>20</v>
      </c>
      <c r="F172" s="198" t="s">
        <v>276</v>
      </c>
      <c r="G172" s="195"/>
      <c r="H172" s="199">
        <v>485.851</v>
      </c>
      <c r="I172" s="200"/>
      <c r="J172" s="195"/>
      <c r="K172" s="195"/>
      <c r="L172" s="201"/>
      <c r="M172" s="202"/>
      <c r="N172" s="203"/>
      <c r="O172" s="203"/>
      <c r="P172" s="203"/>
      <c r="Q172" s="203"/>
      <c r="R172" s="203"/>
      <c r="S172" s="203"/>
      <c r="T172" s="204"/>
      <c r="AT172" s="205" t="s">
        <v>131</v>
      </c>
      <c r="AU172" s="205" t="s">
        <v>82</v>
      </c>
      <c r="AV172" s="12" t="s">
        <v>82</v>
      </c>
      <c r="AW172" s="12" t="s">
        <v>36</v>
      </c>
      <c r="AX172" s="12" t="s">
        <v>22</v>
      </c>
      <c r="AY172" s="205" t="s">
        <v>123</v>
      </c>
    </row>
    <row r="173" spans="2:65" s="1" customFormat="1" ht="16.5" customHeight="1">
      <c r="B173" s="35"/>
      <c r="C173" s="181" t="s">
        <v>277</v>
      </c>
      <c r="D173" s="181" t="s">
        <v>125</v>
      </c>
      <c r="E173" s="182" t="s">
        <v>278</v>
      </c>
      <c r="F173" s="183" t="s">
        <v>279</v>
      </c>
      <c r="G173" s="184" t="s">
        <v>183</v>
      </c>
      <c r="H173" s="185">
        <v>175.399</v>
      </c>
      <c r="I173" s="186"/>
      <c r="J173" s="187">
        <f>ROUND(I173*H173,2)</f>
        <v>0</v>
      </c>
      <c r="K173" s="183" t="s">
        <v>20</v>
      </c>
      <c r="L173" s="39"/>
      <c r="M173" s="188" t="s">
        <v>20</v>
      </c>
      <c r="N173" s="189" t="s">
        <v>44</v>
      </c>
      <c r="O173" s="64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AR173" s="192" t="s">
        <v>129</v>
      </c>
      <c r="AT173" s="192" t="s">
        <v>125</v>
      </c>
      <c r="AU173" s="192" t="s">
        <v>82</v>
      </c>
      <c r="AY173" s="18" t="s">
        <v>123</v>
      </c>
      <c r="BE173" s="193">
        <f>IF(N173="základní",J173,0)</f>
        <v>0</v>
      </c>
      <c r="BF173" s="193">
        <f>IF(N173="snížená",J173,0)</f>
        <v>0</v>
      </c>
      <c r="BG173" s="193">
        <f>IF(N173="zákl. přenesená",J173,0)</f>
        <v>0</v>
      </c>
      <c r="BH173" s="193">
        <f>IF(N173="sníž. přenesená",J173,0)</f>
        <v>0</v>
      </c>
      <c r="BI173" s="193">
        <f>IF(N173="nulová",J173,0)</f>
        <v>0</v>
      </c>
      <c r="BJ173" s="18" t="s">
        <v>22</v>
      </c>
      <c r="BK173" s="193">
        <f>ROUND(I173*H173,2)</f>
        <v>0</v>
      </c>
      <c r="BL173" s="18" t="s">
        <v>129</v>
      </c>
      <c r="BM173" s="192" t="s">
        <v>280</v>
      </c>
    </row>
    <row r="174" spans="2:65" s="12" customFormat="1">
      <c r="B174" s="194"/>
      <c r="C174" s="195"/>
      <c r="D174" s="196" t="s">
        <v>131</v>
      </c>
      <c r="E174" s="197" t="s">
        <v>20</v>
      </c>
      <c r="F174" s="198" t="s">
        <v>253</v>
      </c>
      <c r="G174" s="195"/>
      <c r="H174" s="199">
        <v>271.38099999999997</v>
      </c>
      <c r="I174" s="200"/>
      <c r="J174" s="195"/>
      <c r="K174" s="195"/>
      <c r="L174" s="201"/>
      <c r="M174" s="202"/>
      <c r="N174" s="203"/>
      <c r="O174" s="203"/>
      <c r="P174" s="203"/>
      <c r="Q174" s="203"/>
      <c r="R174" s="203"/>
      <c r="S174" s="203"/>
      <c r="T174" s="204"/>
      <c r="AT174" s="205" t="s">
        <v>131</v>
      </c>
      <c r="AU174" s="205" t="s">
        <v>82</v>
      </c>
      <c r="AV174" s="12" t="s">
        <v>82</v>
      </c>
      <c r="AW174" s="12" t="s">
        <v>36</v>
      </c>
      <c r="AX174" s="12" t="s">
        <v>73</v>
      </c>
      <c r="AY174" s="205" t="s">
        <v>123</v>
      </c>
    </row>
    <row r="175" spans="2:65" s="12" customFormat="1">
      <c r="B175" s="194"/>
      <c r="C175" s="195"/>
      <c r="D175" s="196" t="s">
        <v>131</v>
      </c>
      <c r="E175" s="197" t="s">
        <v>20</v>
      </c>
      <c r="F175" s="198" t="s">
        <v>281</v>
      </c>
      <c r="G175" s="195"/>
      <c r="H175" s="199">
        <v>-19.687000000000001</v>
      </c>
      <c r="I175" s="200"/>
      <c r="J175" s="195"/>
      <c r="K175" s="195"/>
      <c r="L175" s="201"/>
      <c r="M175" s="202"/>
      <c r="N175" s="203"/>
      <c r="O175" s="203"/>
      <c r="P175" s="203"/>
      <c r="Q175" s="203"/>
      <c r="R175" s="203"/>
      <c r="S175" s="203"/>
      <c r="T175" s="204"/>
      <c r="AT175" s="205" t="s">
        <v>131</v>
      </c>
      <c r="AU175" s="205" t="s">
        <v>82</v>
      </c>
      <c r="AV175" s="12" t="s">
        <v>82</v>
      </c>
      <c r="AW175" s="12" t="s">
        <v>36</v>
      </c>
      <c r="AX175" s="12" t="s">
        <v>73</v>
      </c>
      <c r="AY175" s="205" t="s">
        <v>123</v>
      </c>
    </row>
    <row r="176" spans="2:65" s="12" customFormat="1">
      <c r="B176" s="194"/>
      <c r="C176" s="195"/>
      <c r="D176" s="196" t="s">
        <v>131</v>
      </c>
      <c r="E176" s="197" t="s">
        <v>20</v>
      </c>
      <c r="F176" s="198" t="s">
        <v>282</v>
      </c>
      <c r="G176" s="195"/>
      <c r="H176" s="199">
        <v>-54.375</v>
      </c>
      <c r="I176" s="200"/>
      <c r="J176" s="195"/>
      <c r="K176" s="195"/>
      <c r="L176" s="201"/>
      <c r="M176" s="202"/>
      <c r="N176" s="203"/>
      <c r="O176" s="203"/>
      <c r="P176" s="203"/>
      <c r="Q176" s="203"/>
      <c r="R176" s="203"/>
      <c r="S176" s="203"/>
      <c r="T176" s="204"/>
      <c r="AT176" s="205" t="s">
        <v>131</v>
      </c>
      <c r="AU176" s="205" t="s">
        <v>82</v>
      </c>
      <c r="AV176" s="12" t="s">
        <v>82</v>
      </c>
      <c r="AW176" s="12" t="s">
        <v>36</v>
      </c>
      <c r="AX176" s="12" t="s">
        <v>73</v>
      </c>
      <c r="AY176" s="205" t="s">
        <v>123</v>
      </c>
    </row>
    <row r="177" spans="2:65" s="14" customFormat="1">
      <c r="B177" s="217"/>
      <c r="C177" s="218"/>
      <c r="D177" s="196" t="s">
        <v>131</v>
      </c>
      <c r="E177" s="219" t="s">
        <v>20</v>
      </c>
      <c r="F177" s="220" t="s">
        <v>283</v>
      </c>
      <c r="G177" s="218"/>
      <c r="H177" s="219" t="s">
        <v>20</v>
      </c>
      <c r="I177" s="221"/>
      <c r="J177" s="218"/>
      <c r="K177" s="218"/>
      <c r="L177" s="222"/>
      <c r="M177" s="223"/>
      <c r="N177" s="224"/>
      <c r="O177" s="224"/>
      <c r="P177" s="224"/>
      <c r="Q177" s="224"/>
      <c r="R177" s="224"/>
      <c r="S177" s="224"/>
      <c r="T177" s="225"/>
      <c r="AT177" s="226" t="s">
        <v>131</v>
      </c>
      <c r="AU177" s="226" t="s">
        <v>82</v>
      </c>
      <c r="AV177" s="14" t="s">
        <v>22</v>
      </c>
      <c r="AW177" s="14" t="s">
        <v>36</v>
      </c>
      <c r="AX177" s="14" t="s">
        <v>73</v>
      </c>
      <c r="AY177" s="226" t="s">
        <v>123</v>
      </c>
    </row>
    <row r="178" spans="2:65" s="12" customFormat="1">
      <c r="B178" s="194"/>
      <c r="C178" s="195"/>
      <c r="D178" s="196" t="s">
        <v>131</v>
      </c>
      <c r="E178" s="197" t="s">
        <v>20</v>
      </c>
      <c r="F178" s="198" t="s">
        <v>284</v>
      </c>
      <c r="G178" s="195"/>
      <c r="H178" s="199">
        <v>-21.92</v>
      </c>
      <c r="I178" s="200"/>
      <c r="J178" s="195"/>
      <c r="K178" s="195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131</v>
      </c>
      <c r="AU178" s="205" t="s">
        <v>82</v>
      </c>
      <c r="AV178" s="12" t="s">
        <v>82</v>
      </c>
      <c r="AW178" s="12" t="s">
        <v>36</v>
      </c>
      <c r="AX178" s="12" t="s">
        <v>73</v>
      </c>
      <c r="AY178" s="205" t="s">
        <v>123</v>
      </c>
    </row>
    <row r="179" spans="2:65" s="13" customFormat="1">
      <c r="B179" s="206"/>
      <c r="C179" s="207"/>
      <c r="D179" s="196" t="s">
        <v>131</v>
      </c>
      <c r="E179" s="208" t="s">
        <v>20</v>
      </c>
      <c r="F179" s="209" t="s">
        <v>192</v>
      </c>
      <c r="G179" s="207"/>
      <c r="H179" s="210">
        <v>175.39899999999994</v>
      </c>
      <c r="I179" s="211"/>
      <c r="J179" s="207"/>
      <c r="K179" s="207"/>
      <c r="L179" s="212"/>
      <c r="M179" s="213"/>
      <c r="N179" s="214"/>
      <c r="O179" s="214"/>
      <c r="P179" s="214"/>
      <c r="Q179" s="214"/>
      <c r="R179" s="214"/>
      <c r="S179" s="214"/>
      <c r="T179" s="215"/>
      <c r="AT179" s="216" t="s">
        <v>131</v>
      </c>
      <c r="AU179" s="216" t="s">
        <v>82</v>
      </c>
      <c r="AV179" s="13" t="s">
        <v>129</v>
      </c>
      <c r="AW179" s="13" t="s">
        <v>36</v>
      </c>
      <c r="AX179" s="13" t="s">
        <v>22</v>
      </c>
      <c r="AY179" s="216" t="s">
        <v>123</v>
      </c>
    </row>
    <row r="180" spans="2:65" s="1" customFormat="1" ht="16.5" customHeight="1">
      <c r="B180" s="35"/>
      <c r="C180" s="238" t="s">
        <v>285</v>
      </c>
      <c r="D180" s="238" t="s">
        <v>286</v>
      </c>
      <c r="E180" s="239" t="s">
        <v>287</v>
      </c>
      <c r="F180" s="240" t="s">
        <v>288</v>
      </c>
      <c r="G180" s="241" t="s">
        <v>274</v>
      </c>
      <c r="H180" s="242">
        <v>274.18799999999999</v>
      </c>
      <c r="I180" s="243"/>
      <c r="J180" s="244">
        <f>ROUND(I180*H180,2)</f>
        <v>0</v>
      </c>
      <c r="K180" s="240" t="s">
        <v>20</v>
      </c>
      <c r="L180" s="245"/>
      <c r="M180" s="246" t="s">
        <v>20</v>
      </c>
      <c r="N180" s="247" t="s">
        <v>44</v>
      </c>
      <c r="O180" s="64"/>
      <c r="P180" s="190">
        <f>O180*H180</f>
        <v>0</v>
      </c>
      <c r="Q180" s="190">
        <v>0</v>
      </c>
      <c r="R180" s="190">
        <f>Q180*H180</f>
        <v>0</v>
      </c>
      <c r="S180" s="190">
        <v>0</v>
      </c>
      <c r="T180" s="191">
        <f>S180*H180</f>
        <v>0</v>
      </c>
      <c r="AR180" s="192" t="s">
        <v>161</v>
      </c>
      <c r="AT180" s="192" t="s">
        <v>286</v>
      </c>
      <c r="AU180" s="192" t="s">
        <v>82</v>
      </c>
      <c r="AY180" s="18" t="s">
        <v>123</v>
      </c>
      <c r="BE180" s="193">
        <f>IF(N180="základní",J180,0)</f>
        <v>0</v>
      </c>
      <c r="BF180" s="193">
        <f>IF(N180="snížená",J180,0)</f>
        <v>0</v>
      </c>
      <c r="BG180" s="193">
        <f>IF(N180="zákl. přenesená",J180,0)</f>
        <v>0</v>
      </c>
      <c r="BH180" s="193">
        <f>IF(N180="sníž. přenesená",J180,0)</f>
        <v>0</v>
      </c>
      <c r="BI180" s="193">
        <f>IF(N180="nulová",J180,0)</f>
        <v>0</v>
      </c>
      <c r="BJ180" s="18" t="s">
        <v>22</v>
      </c>
      <c r="BK180" s="193">
        <f>ROUND(I180*H180,2)</f>
        <v>0</v>
      </c>
      <c r="BL180" s="18" t="s">
        <v>129</v>
      </c>
      <c r="BM180" s="192" t="s">
        <v>289</v>
      </c>
    </row>
    <row r="181" spans="2:65" s="12" customFormat="1">
      <c r="B181" s="194"/>
      <c r="C181" s="195"/>
      <c r="D181" s="196" t="s">
        <v>131</v>
      </c>
      <c r="E181" s="197" t="s">
        <v>20</v>
      </c>
      <c r="F181" s="198" t="s">
        <v>290</v>
      </c>
      <c r="G181" s="195"/>
      <c r="H181" s="199">
        <v>175.399</v>
      </c>
      <c r="I181" s="200"/>
      <c r="J181" s="195"/>
      <c r="K181" s="195"/>
      <c r="L181" s="201"/>
      <c r="M181" s="202"/>
      <c r="N181" s="203"/>
      <c r="O181" s="203"/>
      <c r="P181" s="203"/>
      <c r="Q181" s="203"/>
      <c r="R181" s="203"/>
      <c r="S181" s="203"/>
      <c r="T181" s="204"/>
      <c r="AT181" s="205" t="s">
        <v>131</v>
      </c>
      <c r="AU181" s="205" t="s">
        <v>82</v>
      </c>
      <c r="AV181" s="12" t="s">
        <v>82</v>
      </c>
      <c r="AW181" s="12" t="s">
        <v>36</v>
      </c>
      <c r="AX181" s="12" t="s">
        <v>73</v>
      </c>
      <c r="AY181" s="205" t="s">
        <v>123</v>
      </c>
    </row>
    <row r="182" spans="2:65" s="14" customFormat="1">
      <c r="B182" s="217"/>
      <c r="C182" s="218"/>
      <c r="D182" s="196" t="s">
        <v>131</v>
      </c>
      <c r="E182" s="219" t="s">
        <v>20</v>
      </c>
      <c r="F182" s="220" t="s">
        <v>291</v>
      </c>
      <c r="G182" s="218"/>
      <c r="H182" s="219" t="s">
        <v>20</v>
      </c>
      <c r="I182" s="221"/>
      <c r="J182" s="218"/>
      <c r="K182" s="218"/>
      <c r="L182" s="222"/>
      <c r="M182" s="223"/>
      <c r="N182" s="224"/>
      <c r="O182" s="224"/>
      <c r="P182" s="224"/>
      <c r="Q182" s="224"/>
      <c r="R182" s="224"/>
      <c r="S182" s="224"/>
      <c r="T182" s="225"/>
      <c r="AT182" s="226" t="s">
        <v>131</v>
      </c>
      <c r="AU182" s="226" t="s">
        <v>82</v>
      </c>
      <c r="AV182" s="14" t="s">
        <v>22</v>
      </c>
      <c r="AW182" s="14" t="s">
        <v>36</v>
      </c>
      <c r="AX182" s="14" t="s">
        <v>73</v>
      </c>
      <c r="AY182" s="226" t="s">
        <v>123</v>
      </c>
    </row>
    <row r="183" spans="2:65" s="12" customFormat="1">
      <c r="B183" s="194"/>
      <c r="C183" s="195"/>
      <c r="D183" s="196" t="s">
        <v>131</v>
      </c>
      <c r="E183" s="197" t="s">
        <v>20</v>
      </c>
      <c r="F183" s="198" t="s">
        <v>261</v>
      </c>
      <c r="G183" s="195"/>
      <c r="H183" s="199">
        <v>-15.67</v>
      </c>
      <c r="I183" s="200"/>
      <c r="J183" s="195"/>
      <c r="K183" s="195"/>
      <c r="L183" s="201"/>
      <c r="M183" s="202"/>
      <c r="N183" s="203"/>
      <c r="O183" s="203"/>
      <c r="P183" s="203"/>
      <c r="Q183" s="203"/>
      <c r="R183" s="203"/>
      <c r="S183" s="203"/>
      <c r="T183" s="204"/>
      <c r="AT183" s="205" t="s">
        <v>131</v>
      </c>
      <c r="AU183" s="205" t="s">
        <v>82</v>
      </c>
      <c r="AV183" s="12" t="s">
        <v>82</v>
      </c>
      <c r="AW183" s="12" t="s">
        <v>36</v>
      </c>
      <c r="AX183" s="12" t="s">
        <v>73</v>
      </c>
      <c r="AY183" s="205" t="s">
        <v>123</v>
      </c>
    </row>
    <row r="184" spans="2:65" s="14" customFormat="1">
      <c r="B184" s="217"/>
      <c r="C184" s="218"/>
      <c r="D184" s="196" t="s">
        <v>131</v>
      </c>
      <c r="E184" s="219" t="s">
        <v>20</v>
      </c>
      <c r="F184" s="220" t="s">
        <v>292</v>
      </c>
      <c r="G184" s="218"/>
      <c r="H184" s="219" t="s">
        <v>20</v>
      </c>
      <c r="I184" s="221"/>
      <c r="J184" s="218"/>
      <c r="K184" s="218"/>
      <c r="L184" s="222"/>
      <c r="M184" s="223"/>
      <c r="N184" s="224"/>
      <c r="O184" s="224"/>
      <c r="P184" s="224"/>
      <c r="Q184" s="224"/>
      <c r="R184" s="224"/>
      <c r="S184" s="224"/>
      <c r="T184" s="225"/>
      <c r="AT184" s="226" t="s">
        <v>131</v>
      </c>
      <c r="AU184" s="226" t="s">
        <v>82</v>
      </c>
      <c r="AV184" s="14" t="s">
        <v>22</v>
      </c>
      <c r="AW184" s="14" t="s">
        <v>36</v>
      </c>
      <c r="AX184" s="14" t="s">
        <v>73</v>
      </c>
      <c r="AY184" s="226" t="s">
        <v>123</v>
      </c>
    </row>
    <row r="185" spans="2:65" s="12" customFormat="1">
      <c r="B185" s="194"/>
      <c r="C185" s="195"/>
      <c r="D185" s="196" t="s">
        <v>131</v>
      </c>
      <c r="E185" s="197" t="s">
        <v>20</v>
      </c>
      <c r="F185" s="198" t="s">
        <v>293</v>
      </c>
      <c r="G185" s="195"/>
      <c r="H185" s="199">
        <v>-3.012</v>
      </c>
      <c r="I185" s="200"/>
      <c r="J185" s="195"/>
      <c r="K185" s="195"/>
      <c r="L185" s="201"/>
      <c r="M185" s="202"/>
      <c r="N185" s="203"/>
      <c r="O185" s="203"/>
      <c r="P185" s="203"/>
      <c r="Q185" s="203"/>
      <c r="R185" s="203"/>
      <c r="S185" s="203"/>
      <c r="T185" s="204"/>
      <c r="AT185" s="205" t="s">
        <v>131</v>
      </c>
      <c r="AU185" s="205" t="s">
        <v>82</v>
      </c>
      <c r="AV185" s="12" t="s">
        <v>82</v>
      </c>
      <c r="AW185" s="12" t="s">
        <v>36</v>
      </c>
      <c r="AX185" s="12" t="s">
        <v>73</v>
      </c>
      <c r="AY185" s="205" t="s">
        <v>123</v>
      </c>
    </row>
    <row r="186" spans="2:65" s="12" customFormat="1">
      <c r="B186" s="194"/>
      <c r="C186" s="195"/>
      <c r="D186" s="196" t="s">
        <v>131</v>
      </c>
      <c r="E186" s="197" t="s">
        <v>20</v>
      </c>
      <c r="F186" s="198" t="s">
        <v>294</v>
      </c>
      <c r="G186" s="195"/>
      <c r="H186" s="199">
        <v>-11.548999999999999</v>
      </c>
      <c r="I186" s="200"/>
      <c r="J186" s="195"/>
      <c r="K186" s="195"/>
      <c r="L186" s="201"/>
      <c r="M186" s="202"/>
      <c r="N186" s="203"/>
      <c r="O186" s="203"/>
      <c r="P186" s="203"/>
      <c r="Q186" s="203"/>
      <c r="R186" s="203"/>
      <c r="S186" s="203"/>
      <c r="T186" s="204"/>
      <c r="AT186" s="205" t="s">
        <v>131</v>
      </c>
      <c r="AU186" s="205" t="s">
        <v>82</v>
      </c>
      <c r="AV186" s="12" t="s">
        <v>82</v>
      </c>
      <c r="AW186" s="12" t="s">
        <v>36</v>
      </c>
      <c r="AX186" s="12" t="s">
        <v>73</v>
      </c>
      <c r="AY186" s="205" t="s">
        <v>123</v>
      </c>
    </row>
    <row r="187" spans="2:65" s="12" customFormat="1">
      <c r="B187" s="194"/>
      <c r="C187" s="195"/>
      <c r="D187" s="196" t="s">
        <v>131</v>
      </c>
      <c r="E187" s="197" t="s">
        <v>20</v>
      </c>
      <c r="F187" s="198" t="s">
        <v>295</v>
      </c>
      <c r="G187" s="195"/>
      <c r="H187" s="199">
        <v>-5.7450000000000001</v>
      </c>
      <c r="I187" s="200"/>
      <c r="J187" s="195"/>
      <c r="K187" s="195"/>
      <c r="L187" s="201"/>
      <c r="M187" s="202"/>
      <c r="N187" s="203"/>
      <c r="O187" s="203"/>
      <c r="P187" s="203"/>
      <c r="Q187" s="203"/>
      <c r="R187" s="203"/>
      <c r="S187" s="203"/>
      <c r="T187" s="204"/>
      <c r="AT187" s="205" t="s">
        <v>131</v>
      </c>
      <c r="AU187" s="205" t="s">
        <v>82</v>
      </c>
      <c r="AV187" s="12" t="s">
        <v>82</v>
      </c>
      <c r="AW187" s="12" t="s">
        <v>36</v>
      </c>
      <c r="AX187" s="12" t="s">
        <v>73</v>
      </c>
      <c r="AY187" s="205" t="s">
        <v>123</v>
      </c>
    </row>
    <row r="188" spans="2:65" s="12" customFormat="1">
      <c r="B188" s="194"/>
      <c r="C188" s="195"/>
      <c r="D188" s="196" t="s">
        <v>131</v>
      </c>
      <c r="E188" s="197" t="s">
        <v>20</v>
      </c>
      <c r="F188" s="198" t="s">
        <v>296</v>
      </c>
      <c r="G188" s="195"/>
      <c r="H188" s="199">
        <v>-2.3290000000000002</v>
      </c>
      <c r="I188" s="200"/>
      <c r="J188" s="195"/>
      <c r="K188" s="195"/>
      <c r="L188" s="201"/>
      <c r="M188" s="202"/>
      <c r="N188" s="203"/>
      <c r="O188" s="203"/>
      <c r="P188" s="203"/>
      <c r="Q188" s="203"/>
      <c r="R188" s="203"/>
      <c r="S188" s="203"/>
      <c r="T188" s="204"/>
      <c r="AT188" s="205" t="s">
        <v>131</v>
      </c>
      <c r="AU188" s="205" t="s">
        <v>82</v>
      </c>
      <c r="AV188" s="12" t="s">
        <v>82</v>
      </c>
      <c r="AW188" s="12" t="s">
        <v>36</v>
      </c>
      <c r="AX188" s="12" t="s">
        <v>73</v>
      </c>
      <c r="AY188" s="205" t="s">
        <v>123</v>
      </c>
    </row>
    <row r="189" spans="2:65" s="15" customFormat="1">
      <c r="B189" s="227"/>
      <c r="C189" s="228"/>
      <c r="D189" s="196" t="s">
        <v>131</v>
      </c>
      <c r="E189" s="229" t="s">
        <v>20</v>
      </c>
      <c r="F189" s="230" t="s">
        <v>207</v>
      </c>
      <c r="G189" s="228"/>
      <c r="H189" s="231">
        <v>137.09399999999999</v>
      </c>
      <c r="I189" s="232"/>
      <c r="J189" s="228"/>
      <c r="K189" s="228"/>
      <c r="L189" s="233"/>
      <c r="M189" s="234"/>
      <c r="N189" s="235"/>
      <c r="O189" s="235"/>
      <c r="P189" s="235"/>
      <c r="Q189" s="235"/>
      <c r="R189" s="235"/>
      <c r="S189" s="235"/>
      <c r="T189" s="236"/>
      <c r="AT189" s="237" t="s">
        <v>131</v>
      </c>
      <c r="AU189" s="237" t="s">
        <v>82</v>
      </c>
      <c r="AV189" s="15" t="s">
        <v>137</v>
      </c>
      <c r="AW189" s="15" t="s">
        <v>36</v>
      </c>
      <c r="AX189" s="15" t="s">
        <v>73</v>
      </c>
      <c r="AY189" s="237" t="s">
        <v>123</v>
      </c>
    </row>
    <row r="190" spans="2:65" s="12" customFormat="1">
      <c r="B190" s="194"/>
      <c r="C190" s="195"/>
      <c r="D190" s="196" t="s">
        <v>131</v>
      </c>
      <c r="E190" s="197" t="s">
        <v>20</v>
      </c>
      <c r="F190" s="198" t="s">
        <v>297</v>
      </c>
      <c r="G190" s="195"/>
      <c r="H190" s="199">
        <v>274.18799999999999</v>
      </c>
      <c r="I190" s="200"/>
      <c r="J190" s="195"/>
      <c r="K190" s="195"/>
      <c r="L190" s="201"/>
      <c r="M190" s="202"/>
      <c r="N190" s="203"/>
      <c r="O190" s="203"/>
      <c r="P190" s="203"/>
      <c r="Q190" s="203"/>
      <c r="R190" s="203"/>
      <c r="S190" s="203"/>
      <c r="T190" s="204"/>
      <c r="AT190" s="205" t="s">
        <v>131</v>
      </c>
      <c r="AU190" s="205" t="s">
        <v>82</v>
      </c>
      <c r="AV190" s="12" t="s">
        <v>82</v>
      </c>
      <c r="AW190" s="12" t="s">
        <v>36</v>
      </c>
      <c r="AX190" s="12" t="s">
        <v>22</v>
      </c>
      <c r="AY190" s="205" t="s">
        <v>123</v>
      </c>
    </row>
    <row r="191" spans="2:65" s="1" customFormat="1" ht="16.5" customHeight="1">
      <c r="B191" s="35"/>
      <c r="C191" s="181" t="s">
        <v>298</v>
      </c>
      <c r="D191" s="181" t="s">
        <v>125</v>
      </c>
      <c r="E191" s="182" t="s">
        <v>299</v>
      </c>
      <c r="F191" s="183" t="s">
        <v>300</v>
      </c>
      <c r="G191" s="184" t="s">
        <v>183</v>
      </c>
      <c r="H191" s="185">
        <v>45.353000000000002</v>
      </c>
      <c r="I191" s="186"/>
      <c r="J191" s="187">
        <f>ROUND(I191*H191,2)</f>
        <v>0</v>
      </c>
      <c r="K191" s="183" t="s">
        <v>20</v>
      </c>
      <c r="L191" s="39"/>
      <c r="M191" s="188" t="s">
        <v>20</v>
      </c>
      <c r="N191" s="189" t="s">
        <v>44</v>
      </c>
      <c r="O191" s="64"/>
      <c r="P191" s="190">
        <f>O191*H191</f>
        <v>0</v>
      </c>
      <c r="Q191" s="190">
        <v>0</v>
      </c>
      <c r="R191" s="190">
        <f>Q191*H191</f>
        <v>0</v>
      </c>
      <c r="S191" s="190">
        <v>0</v>
      </c>
      <c r="T191" s="191">
        <f>S191*H191</f>
        <v>0</v>
      </c>
      <c r="AR191" s="192" t="s">
        <v>129</v>
      </c>
      <c r="AT191" s="192" t="s">
        <v>125</v>
      </c>
      <c r="AU191" s="192" t="s">
        <v>82</v>
      </c>
      <c r="AY191" s="18" t="s">
        <v>123</v>
      </c>
      <c r="BE191" s="193">
        <f>IF(N191="základní",J191,0)</f>
        <v>0</v>
      </c>
      <c r="BF191" s="193">
        <f>IF(N191="snížená",J191,0)</f>
        <v>0</v>
      </c>
      <c r="BG191" s="193">
        <f>IF(N191="zákl. přenesená",J191,0)</f>
        <v>0</v>
      </c>
      <c r="BH191" s="193">
        <f>IF(N191="sníž. přenesená",J191,0)</f>
        <v>0</v>
      </c>
      <c r="BI191" s="193">
        <f>IF(N191="nulová",J191,0)</f>
        <v>0</v>
      </c>
      <c r="BJ191" s="18" t="s">
        <v>22</v>
      </c>
      <c r="BK191" s="193">
        <f>ROUND(I191*H191,2)</f>
        <v>0</v>
      </c>
      <c r="BL191" s="18" t="s">
        <v>129</v>
      </c>
      <c r="BM191" s="192" t="s">
        <v>301</v>
      </c>
    </row>
    <row r="192" spans="2:65" s="14" customFormat="1">
      <c r="B192" s="217"/>
      <c r="C192" s="218"/>
      <c r="D192" s="196" t="s">
        <v>131</v>
      </c>
      <c r="E192" s="219" t="s">
        <v>20</v>
      </c>
      <c r="F192" s="220" t="s">
        <v>302</v>
      </c>
      <c r="G192" s="218"/>
      <c r="H192" s="219" t="s">
        <v>20</v>
      </c>
      <c r="I192" s="221"/>
      <c r="J192" s="218"/>
      <c r="K192" s="218"/>
      <c r="L192" s="222"/>
      <c r="M192" s="223"/>
      <c r="N192" s="224"/>
      <c r="O192" s="224"/>
      <c r="P192" s="224"/>
      <c r="Q192" s="224"/>
      <c r="R192" s="224"/>
      <c r="S192" s="224"/>
      <c r="T192" s="225"/>
      <c r="AT192" s="226" t="s">
        <v>131</v>
      </c>
      <c r="AU192" s="226" t="s">
        <v>82</v>
      </c>
      <c r="AV192" s="14" t="s">
        <v>22</v>
      </c>
      <c r="AW192" s="14" t="s">
        <v>36</v>
      </c>
      <c r="AX192" s="14" t="s">
        <v>73</v>
      </c>
      <c r="AY192" s="226" t="s">
        <v>123</v>
      </c>
    </row>
    <row r="193" spans="2:65" s="12" customFormat="1">
      <c r="B193" s="194"/>
      <c r="C193" s="195"/>
      <c r="D193" s="196" t="s">
        <v>131</v>
      </c>
      <c r="E193" s="197" t="s">
        <v>20</v>
      </c>
      <c r="F193" s="198" t="s">
        <v>303</v>
      </c>
      <c r="G193" s="195"/>
      <c r="H193" s="199">
        <v>12.984</v>
      </c>
      <c r="I193" s="200"/>
      <c r="J193" s="195"/>
      <c r="K193" s="195"/>
      <c r="L193" s="201"/>
      <c r="M193" s="202"/>
      <c r="N193" s="203"/>
      <c r="O193" s="203"/>
      <c r="P193" s="203"/>
      <c r="Q193" s="203"/>
      <c r="R193" s="203"/>
      <c r="S193" s="203"/>
      <c r="T193" s="204"/>
      <c r="AT193" s="205" t="s">
        <v>131</v>
      </c>
      <c r="AU193" s="205" t="s">
        <v>82</v>
      </c>
      <c r="AV193" s="12" t="s">
        <v>82</v>
      </c>
      <c r="AW193" s="12" t="s">
        <v>36</v>
      </c>
      <c r="AX193" s="12" t="s">
        <v>73</v>
      </c>
      <c r="AY193" s="205" t="s">
        <v>123</v>
      </c>
    </row>
    <row r="194" spans="2:65" s="12" customFormat="1">
      <c r="B194" s="194"/>
      <c r="C194" s="195"/>
      <c r="D194" s="196" t="s">
        <v>131</v>
      </c>
      <c r="E194" s="197" t="s">
        <v>20</v>
      </c>
      <c r="F194" s="198" t="s">
        <v>304</v>
      </c>
      <c r="G194" s="195"/>
      <c r="H194" s="199">
        <v>4.9909999999999997</v>
      </c>
      <c r="I194" s="200"/>
      <c r="J194" s="195"/>
      <c r="K194" s="195"/>
      <c r="L194" s="201"/>
      <c r="M194" s="202"/>
      <c r="N194" s="203"/>
      <c r="O194" s="203"/>
      <c r="P194" s="203"/>
      <c r="Q194" s="203"/>
      <c r="R194" s="203"/>
      <c r="S194" s="203"/>
      <c r="T194" s="204"/>
      <c r="AT194" s="205" t="s">
        <v>131</v>
      </c>
      <c r="AU194" s="205" t="s">
        <v>82</v>
      </c>
      <c r="AV194" s="12" t="s">
        <v>82</v>
      </c>
      <c r="AW194" s="12" t="s">
        <v>36</v>
      </c>
      <c r="AX194" s="12" t="s">
        <v>73</v>
      </c>
      <c r="AY194" s="205" t="s">
        <v>123</v>
      </c>
    </row>
    <row r="195" spans="2:65" s="12" customFormat="1">
      <c r="B195" s="194"/>
      <c r="C195" s="195"/>
      <c r="D195" s="196" t="s">
        <v>131</v>
      </c>
      <c r="E195" s="197" t="s">
        <v>20</v>
      </c>
      <c r="F195" s="198" t="s">
        <v>305</v>
      </c>
      <c r="G195" s="195"/>
      <c r="H195" s="199">
        <v>19.138000000000002</v>
      </c>
      <c r="I195" s="200"/>
      <c r="J195" s="195"/>
      <c r="K195" s="195"/>
      <c r="L195" s="201"/>
      <c r="M195" s="202"/>
      <c r="N195" s="203"/>
      <c r="O195" s="203"/>
      <c r="P195" s="203"/>
      <c r="Q195" s="203"/>
      <c r="R195" s="203"/>
      <c r="S195" s="203"/>
      <c r="T195" s="204"/>
      <c r="AT195" s="205" t="s">
        <v>131</v>
      </c>
      <c r="AU195" s="205" t="s">
        <v>82</v>
      </c>
      <c r="AV195" s="12" t="s">
        <v>82</v>
      </c>
      <c r="AW195" s="12" t="s">
        <v>36</v>
      </c>
      <c r="AX195" s="12" t="s">
        <v>73</v>
      </c>
      <c r="AY195" s="205" t="s">
        <v>123</v>
      </c>
    </row>
    <row r="196" spans="2:65" s="12" customFormat="1">
      <c r="B196" s="194"/>
      <c r="C196" s="195"/>
      <c r="D196" s="196" t="s">
        <v>131</v>
      </c>
      <c r="E196" s="197" t="s">
        <v>20</v>
      </c>
      <c r="F196" s="198" t="s">
        <v>306</v>
      </c>
      <c r="G196" s="195"/>
      <c r="H196" s="199">
        <v>3.3769999999999998</v>
      </c>
      <c r="I196" s="200"/>
      <c r="J196" s="195"/>
      <c r="K196" s="195"/>
      <c r="L196" s="201"/>
      <c r="M196" s="202"/>
      <c r="N196" s="203"/>
      <c r="O196" s="203"/>
      <c r="P196" s="203"/>
      <c r="Q196" s="203"/>
      <c r="R196" s="203"/>
      <c r="S196" s="203"/>
      <c r="T196" s="204"/>
      <c r="AT196" s="205" t="s">
        <v>131</v>
      </c>
      <c r="AU196" s="205" t="s">
        <v>82</v>
      </c>
      <c r="AV196" s="12" t="s">
        <v>82</v>
      </c>
      <c r="AW196" s="12" t="s">
        <v>36</v>
      </c>
      <c r="AX196" s="12" t="s">
        <v>73</v>
      </c>
      <c r="AY196" s="205" t="s">
        <v>123</v>
      </c>
    </row>
    <row r="197" spans="2:65" s="12" customFormat="1">
      <c r="B197" s="194"/>
      <c r="C197" s="195"/>
      <c r="D197" s="196" t="s">
        <v>131</v>
      </c>
      <c r="E197" s="197" t="s">
        <v>20</v>
      </c>
      <c r="F197" s="198" t="s">
        <v>307</v>
      </c>
      <c r="G197" s="195"/>
      <c r="H197" s="199">
        <v>13.885</v>
      </c>
      <c r="I197" s="200"/>
      <c r="J197" s="195"/>
      <c r="K197" s="195"/>
      <c r="L197" s="201"/>
      <c r="M197" s="202"/>
      <c r="N197" s="203"/>
      <c r="O197" s="203"/>
      <c r="P197" s="203"/>
      <c r="Q197" s="203"/>
      <c r="R197" s="203"/>
      <c r="S197" s="203"/>
      <c r="T197" s="204"/>
      <c r="AT197" s="205" t="s">
        <v>131</v>
      </c>
      <c r="AU197" s="205" t="s">
        <v>82</v>
      </c>
      <c r="AV197" s="12" t="s">
        <v>82</v>
      </c>
      <c r="AW197" s="12" t="s">
        <v>36</v>
      </c>
      <c r="AX197" s="12" t="s">
        <v>73</v>
      </c>
      <c r="AY197" s="205" t="s">
        <v>123</v>
      </c>
    </row>
    <row r="198" spans="2:65" s="12" customFormat="1">
      <c r="B198" s="194"/>
      <c r="C198" s="195"/>
      <c r="D198" s="196" t="s">
        <v>131</v>
      </c>
      <c r="E198" s="197" t="s">
        <v>20</v>
      </c>
      <c r="F198" s="198" t="s">
        <v>308</v>
      </c>
      <c r="G198" s="195"/>
      <c r="H198" s="199">
        <v>-9.0220000000000002</v>
      </c>
      <c r="I198" s="200"/>
      <c r="J198" s="195"/>
      <c r="K198" s="195"/>
      <c r="L198" s="201"/>
      <c r="M198" s="202"/>
      <c r="N198" s="203"/>
      <c r="O198" s="203"/>
      <c r="P198" s="203"/>
      <c r="Q198" s="203"/>
      <c r="R198" s="203"/>
      <c r="S198" s="203"/>
      <c r="T198" s="204"/>
      <c r="AT198" s="205" t="s">
        <v>131</v>
      </c>
      <c r="AU198" s="205" t="s">
        <v>82</v>
      </c>
      <c r="AV198" s="12" t="s">
        <v>82</v>
      </c>
      <c r="AW198" s="12" t="s">
        <v>36</v>
      </c>
      <c r="AX198" s="12" t="s">
        <v>73</v>
      </c>
      <c r="AY198" s="205" t="s">
        <v>123</v>
      </c>
    </row>
    <row r="199" spans="2:65" s="13" customFormat="1">
      <c r="B199" s="206"/>
      <c r="C199" s="207"/>
      <c r="D199" s="196" t="s">
        <v>131</v>
      </c>
      <c r="E199" s="208" t="s">
        <v>20</v>
      </c>
      <c r="F199" s="209" t="s">
        <v>192</v>
      </c>
      <c r="G199" s="207"/>
      <c r="H199" s="210">
        <v>45.353000000000002</v>
      </c>
      <c r="I199" s="211"/>
      <c r="J199" s="207"/>
      <c r="K199" s="207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131</v>
      </c>
      <c r="AU199" s="216" t="s">
        <v>82</v>
      </c>
      <c r="AV199" s="13" t="s">
        <v>129</v>
      </c>
      <c r="AW199" s="13" t="s">
        <v>36</v>
      </c>
      <c r="AX199" s="13" t="s">
        <v>22</v>
      </c>
      <c r="AY199" s="216" t="s">
        <v>123</v>
      </c>
    </row>
    <row r="200" spans="2:65" s="1" customFormat="1" ht="16.5" customHeight="1">
      <c r="B200" s="35"/>
      <c r="C200" s="238" t="s">
        <v>309</v>
      </c>
      <c r="D200" s="238" t="s">
        <v>286</v>
      </c>
      <c r="E200" s="239" t="s">
        <v>310</v>
      </c>
      <c r="F200" s="240" t="s">
        <v>311</v>
      </c>
      <c r="G200" s="241" t="s">
        <v>274</v>
      </c>
      <c r="H200" s="242">
        <v>90.706000000000003</v>
      </c>
      <c r="I200" s="243"/>
      <c r="J200" s="244">
        <f>ROUND(I200*H200,2)</f>
        <v>0</v>
      </c>
      <c r="K200" s="240" t="s">
        <v>20</v>
      </c>
      <c r="L200" s="245"/>
      <c r="M200" s="246" t="s">
        <v>20</v>
      </c>
      <c r="N200" s="247" t="s">
        <v>44</v>
      </c>
      <c r="O200" s="64"/>
      <c r="P200" s="190">
        <f>O200*H200</f>
        <v>0</v>
      </c>
      <c r="Q200" s="190">
        <v>0</v>
      </c>
      <c r="R200" s="190">
        <f>Q200*H200</f>
        <v>0</v>
      </c>
      <c r="S200" s="190">
        <v>0</v>
      </c>
      <c r="T200" s="191">
        <f>S200*H200</f>
        <v>0</v>
      </c>
      <c r="AR200" s="192" t="s">
        <v>161</v>
      </c>
      <c r="AT200" s="192" t="s">
        <v>286</v>
      </c>
      <c r="AU200" s="192" t="s">
        <v>82</v>
      </c>
      <c r="AY200" s="18" t="s">
        <v>123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18" t="s">
        <v>22</v>
      </c>
      <c r="BK200" s="193">
        <f>ROUND(I200*H200,2)</f>
        <v>0</v>
      </c>
      <c r="BL200" s="18" t="s">
        <v>129</v>
      </c>
      <c r="BM200" s="192" t="s">
        <v>312</v>
      </c>
    </row>
    <row r="201" spans="2:65" s="1" customFormat="1" ht="16.5" customHeight="1">
      <c r="B201" s="35"/>
      <c r="C201" s="181" t="s">
        <v>313</v>
      </c>
      <c r="D201" s="181" t="s">
        <v>125</v>
      </c>
      <c r="E201" s="182" t="s">
        <v>314</v>
      </c>
      <c r="F201" s="183" t="s">
        <v>315</v>
      </c>
      <c r="G201" s="184" t="s">
        <v>128</v>
      </c>
      <c r="H201" s="185">
        <v>22.385999999999999</v>
      </c>
      <c r="I201" s="186"/>
      <c r="J201" s="187">
        <f>ROUND(I201*H201,2)</f>
        <v>0</v>
      </c>
      <c r="K201" s="183" t="s">
        <v>20</v>
      </c>
      <c r="L201" s="39"/>
      <c r="M201" s="188" t="s">
        <v>20</v>
      </c>
      <c r="N201" s="189" t="s">
        <v>44</v>
      </c>
      <c r="O201" s="64"/>
      <c r="P201" s="190">
        <f>O201*H201</f>
        <v>0</v>
      </c>
      <c r="Q201" s="190">
        <v>0</v>
      </c>
      <c r="R201" s="190">
        <f>Q201*H201</f>
        <v>0</v>
      </c>
      <c r="S201" s="190">
        <v>0</v>
      </c>
      <c r="T201" s="191">
        <f>S201*H201</f>
        <v>0</v>
      </c>
      <c r="AR201" s="192" t="s">
        <v>129</v>
      </c>
      <c r="AT201" s="192" t="s">
        <v>125</v>
      </c>
      <c r="AU201" s="192" t="s">
        <v>82</v>
      </c>
      <c r="AY201" s="18" t="s">
        <v>123</v>
      </c>
      <c r="BE201" s="193">
        <f>IF(N201="základní",J201,0)</f>
        <v>0</v>
      </c>
      <c r="BF201" s="193">
        <f>IF(N201="snížená",J201,0)</f>
        <v>0</v>
      </c>
      <c r="BG201" s="193">
        <f>IF(N201="zákl. přenesená",J201,0)</f>
        <v>0</v>
      </c>
      <c r="BH201" s="193">
        <f>IF(N201="sníž. přenesená",J201,0)</f>
        <v>0</v>
      </c>
      <c r="BI201" s="193">
        <f>IF(N201="nulová",J201,0)</f>
        <v>0</v>
      </c>
      <c r="BJ201" s="18" t="s">
        <v>22</v>
      </c>
      <c r="BK201" s="193">
        <f>ROUND(I201*H201,2)</f>
        <v>0</v>
      </c>
      <c r="BL201" s="18" t="s">
        <v>129</v>
      </c>
      <c r="BM201" s="192" t="s">
        <v>316</v>
      </c>
    </row>
    <row r="202" spans="2:65" s="12" customFormat="1">
      <c r="B202" s="194"/>
      <c r="C202" s="195"/>
      <c r="D202" s="196" t="s">
        <v>131</v>
      </c>
      <c r="E202" s="197" t="s">
        <v>20</v>
      </c>
      <c r="F202" s="198" t="s">
        <v>317</v>
      </c>
      <c r="G202" s="195"/>
      <c r="H202" s="199">
        <v>22.385999999999999</v>
      </c>
      <c r="I202" s="200"/>
      <c r="J202" s="195"/>
      <c r="K202" s="195"/>
      <c r="L202" s="201"/>
      <c r="M202" s="202"/>
      <c r="N202" s="203"/>
      <c r="O202" s="203"/>
      <c r="P202" s="203"/>
      <c r="Q202" s="203"/>
      <c r="R202" s="203"/>
      <c r="S202" s="203"/>
      <c r="T202" s="204"/>
      <c r="AT202" s="205" t="s">
        <v>131</v>
      </c>
      <c r="AU202" s="205" t="s">
        <v>82</v>
      </c>
      <c r="AV202" s="12" t="s">
        <v>82</v>
      </c>
      <c r="AW202" s="12" t="s">
        <v>36</v>
      </c>
      <c r="AX202" s="12" t="s">
        <v>22</v>
      </c>
      <c r="AY202" s="205" t="s">
        <v>123</v>
      </c>
    </row>
    <row r="203" spans="2:65" s="1" customFormat="1" ht="16.5" customHeight="1">
      <c r="B203" s="35"/>
      <c r="C203" s="181" t="s">
        <v>318</v>
      </c>
      <c r="D203" s="181" t="s">
        <v>125</v>
      </c>
      <c r="E203" s="182" t="s">
        <v>319</v>
      </c>
      <c r="F203" s="183" t="s">
        <v>320</v>
      </c>
      <c r="G203" s="184" t="s">
        <v>128</v>
      </c>
      <c r="H203" s="185">
        <v>22.385999999999999</v>
      </c>
      <c r="I203" s="186"/>
      <c r="J203" s="187">
        <f>ROUND(I203*H203,2)</f>
        <v>0</v>
      </c>
      <c r="K203" s="183" t="s">
        <v>20</v>
      </c>
      <c r="L203" s="39"/>
      <c r="M203" s="188" t="s">
        <v>20</v>
      </c>
      <c r="N203" s="189" t="s">
        <v>44</v>
      </c>
      <c r="O203" s="64"/>
      <c r="P203" s="190">
        <f>O203*H203</f>
        <v>0</v>
      </c>
      <c r="Q203" s="190">
        <v>0</v>
      </c>
      <c r="R203" s="190">
        <f>Q203*H203</f>
        <v>0</v>
      </c>
      <c r="S203" s="190">
        <v>0</v>
      </c>
      <c r="T203" s="191">
        <f>S203*H203</f>
        <v>0</v>
      </c>
      <c r="AR203" s="192" t="s">
        <v>129</v>
      </c>
      <c r="AT203" s="192" t="s">
        <v>125</v>
      </c>
      <c r="AU203" s="192" t="s">
        <v>82</v>
      </c>
      <c r="AY203" s="18" t="s">
        <v>123</v>
      </c>
      <c r="BE203" s="193">
        <f>IF(N203="základní",J203,0)</f>
        <v>0</v>
      </c>
      <c r="BF203" s="193">
        <f>IF(N203="snížená",J203,0)</f>
        <v>0</v>
      </c>
      <c r="BG203" s="193">
        <f>IF(N203="zákl. přenesená",J203,0)</f>
        <v>0</v>
      </c>
      <c r="BH203" s="193">
        <f>IF(N203="sníž. přenesená",J203,0)</f>
        <v>0</v>
      </c>
      <c r="BI203" s="193">
        <f>IF(N203="nulová",J203,0)</f>
        <v>0</v>
      </c>
      <c r="BJ203" s="18" t="s">
        <v>22</v>
      </c>
      <c r="BK203" s="193">
        <f>ROUND(I203*H203,2)</f>
        <v>0</v>
      </c>
      <c r="BL203" s="18" t="s">
        <v>129</v>
      </c>
      <c r="BM203" s="192" t="s">
        <v>321</v>
      </c>
    </row>
    <row r="204" spans="2:65" s="1" customFormat="1" ht="16.5" customHeight="1">
      <c r="B204" s="35"/>
      <c r="C204" s="238" t="s">
        <v>322</v>
      </c>
      <c r="D204" s="238" t="s">
        <v>286</v>
      </c>
      <c r="E204" s="239" t="s">
        <v>323</v>
      </c>
      <c r="F204" s="240" t="s">
        <v>324</v>
      </c>
      <c r="G204" s="241" t="s">
        <v>325</v>
      </c>
      <c r="H204" s="242">
        <v>0.33600000000000002</v>
      </c>
      <c r="I204" s="243"/>
      <c r="J204" s="244">
        <f>ROUND(I204*H204,2)</f>
        <v>0</v>
      </c>
      <c r="K204" s="240" t="s">
        <v>20</v>
      </c>
      <c r="L204" s="245"/>
      <c r="M204" s="246" t="s">
        <v>20</v>
      </c>
      <c r="N204" s="247" t="s">
        <v>44</v>
      </c>
      <c r="O204" s="64"/>
      <c r="P204" s="190">
        <f>O204*H204</f>
        <v>0</v>
      </c>
      <c r="Q204" s="190">
        <v>1E-3</v>
      </c>
      <c r="R204" s="190">
        <f>Q204*H204</f>
        <v>3.3600000000000004E-4</v>
      </c>
      <c r="S204" s="190">
        <v>0</v>
      </c>
      <c r="T204" s="191">
        <f>S204*H204</f>
        <v>0</v>
      </c>
      <c r="AR204" s="192" t="s">
        <v>161</v>
      </c>
      <c r="AT204" s="192" t="s">
        <v>286</v>
      </c>
      <c r="AU204" s="192" t="s">
        <v>82</v>
      </c>
      <c r="AY204" s="18" t="s">
        <v>123</v>
      </c>
      <c r="BE204" s="193">
        <f>IF(N204="základní",J204,0)</f>
        <v>0</v>
      </c>
      <c r="BF204" s="193">
        <f>IF(N204="snížená",J204,0)</f>
        <v>0</v>
      </c>
      <c r="BG204" s="193">
        <f>IF(N204="zákl. přenesená",J204,0)</f>
        <v>0</v>
      </c>
      <c r="BH204" s="193">
        <f>IF(N204="sníž. přenesená",J204,0)</f>
        <v>0</v>
      </c>
      <c r="BI204" s="193">
        <f>IF(N204="nulová",J204,0)</f>
        <v>0</v>
      </c>
      <c r="BJ204" s="18" t="s">
        <v>22</v>
      </c>
      <c r="BK204" s="193">
        <f>ROUND(I204*H204,2)</f>
        <v>0</v>
      </c>
      <c r="BL204" s="18" t="s">
        <v>129</v>
      </c>
      <c r="BM204" s="192" t="s">
        <v>326</v>
      </c>
    </row>
    <row r="205" spans="2:65" s="11" customFormat="1" ht="22.9" customHeight="1">
      <c r="B205" s="165"/>
      <c r="C205" s="166"/>
      <c r="D205" s="167" t="s">
        <v>72</v>
      </c>
      <c r="E205" s="179" t="s">
        <v>137</v>
      </c>
      <c r="F205" s="179" t="s">
        <v>327</v>
      </c>
      <c r="G205" s="166"/>
      <c r="H205" s="166"/>
      <c r="I205" s="169"/>
      <c r="J205" s="180">
        <f>BK205</f>
        <v>0</v>
      </c>
      <c r="K205" s="166"/>
      <c r="L205" s="171"/>
      <c r="M205" s="172"/>
      <c r="N205" s="173"/>
      <c r="O205" s="173"/>
      <c r="P205" s="174">
        <f>SUM(P206:P207)</f>
        <v>0</v>
      </c>
      <c r="Q205" s="173"/>
      <c r="R205" s="174">
        <f>SUM(R206:R207)</f>
        <v>0</v>
      </c>
      <c r="S205" s="173"/>
      <c r="T205" s="175">
        <f>SUM(T206:T207)</f>
        <v>0</v>
      </c>
      <c r="AR205" s="176" t="s">
        <v>22</v>
      </c>
      <c r="AT205" s="177" t="s">
        <v>72</v>
      </c>
      <c r="AU205" s="177" t="s">
        <v>22</v>
      </c>
      <c r="AY205" s="176" t="s">
        <v>123</v>
      </c>
      <c r="BK205" s="178">
        <f>SUM(BK206:BK207)</f>
        <v>0</v>
      </c>
    </row>
    <row r="206" spans="2:65" s="1" customFormat="1" ht="16.5" customHeight="1">
      <c r="B206" s="35"/>
      <c r="C206" s="181" t="s">
        <v>328</v>
      </c>
      <c r="D206" s="181" t="s">
        <v>125</v>
      </c>
      <c r="E206" s="182" t="s">
        <v>329</v>
      </c>
      <c r="F206" s="183" t="s">
        <v>330</v>
      </c>
      <c r="G206" s="184" t="s">
        <v>149</v>
      </c>
      <c r="H206" s="185">
        <v>146.69999999999999</v>
      </c>
      <c r="I206" s="186"/>
      <c r="J206" s="187">
        <f>ROUND(I206*H206,2)</f>
        <v>0</v>
      </c>
      <c r="K206" s="183" t="s">
        <v>20</v>
      </c>
      <c r="L206" s="39"/>
      <c r="M206" s="188" t="s">
        <v>20</v>
      </c>
      <c r="N206" s="189" t="s">
        <v>44</v>
      </c>
      <c r="O206" s="64"/>
      <c r="P206" s="190">
        <f>O206*H206</f>
        <v>0</v>
      </c>
      <c r="Q206" s="190">
        <v>0</v>
      </c>
      <c r="R206" s="190">
        <f>Q206*H206</f>
        <v>0</v>
      </c>
      <c r="S206" s="190">
        <v>0</v>
      </c>
      <c r="T206" s="191">
        <f>S206*H206</f>
        <v>0</v>
      </c>
      <c r="AR206" s="192" t="s">
        <v>129</v>
      </c>
      <c r="AT206" s="192" t="s">
        <v>125</v>
      </c>
      <c r="AU206" s="192" t="s">
        <v>82</v>
      </c>
      <c r="AY206" s="18" t="s">
        <v>123</v>
      </c>
      <c r="BE206" s="193">
        <f>IF(N206="základní",J206,0)</f>
        <v>0</v>
      </c>
      <c r="BF206" s="193">
        <f>IF(N206="snížená",J206,0)</f>
        <v>0</v>
      </c>
      <c r="BG206" s="193">
        <f>IF(N206="zákl. přenesená",J206,0)</f>
        <v>0</v>
      </c>
      <c r="BH206" s="193">
        <f>IF(N206="sníž. přenesená",J206,0)</f>
        <v>0</v>
      </c>
      <c r="BI206" s="193">
        <f>IF(N206="nulová",J206,0)</f>
        <v>0</v>
      </c>
      <c r="BJ206" s="18" t="s">
        <v>22</v>
      </c>
      <c r="BK206" s="193">
        <f>ROUND(I206*H206,2)</f>
        <v>0</v>
      </c>
      <c r="BL206" s="18" t="s">
        <v>129</v>
      </c>
      <c r="BM206" s="192" t="s">
        <v>331</v>
      </c>
    </row>
    <row r="207" spans="2:65" s="1" customFormat="1" ht="16.5" customHeight="1">
      <c r="B207" s="35"/>
      <c r="C207" s="181" t="s">
        <v>332</v>
      </c>
      <c r="D207" s="181" t="s">
        <v>125</v>
      </c>
      <c r="E207" s="182" t="s">
        <v>333</v>
      </c>
      <c r="F207" s="183" t="s">
        <v>334</v>
      </c>
      <c r="G207" s="184" t="s">
        <v>149</v>
      </c>
      <c r="H207" s="185">
        <v>146.69999999999999</v>
      </c>
      <c r="I207" s="186"/>
      <c r="J207" s="187">
        <f>ROUND(I207*H207,2)</f>
        <v>0</v>
      </c>
      <c r="K207" s="183" t="s">
        <v>20</v>
      </c>
      <c r="L207" s="39"/>
      <c r="M207" s="188" t="s">
        <v>20</v>
      </c>
      <c r="N207" s="189" t="s">
        <v>44</v>
      </c>
      <c r="O207" s="64"/>
      <c r="P207" s="190">
        <f>O207*H207</f>
        <v>0</v>
      </c>
      <c r="Q207" s="190">
        <v>0</v>
      </c>
      <c r="R207" s="190">
        <f>Q207*H207</f>
        <v>0</v>
      </c>
      <c r="S207" s="190">
        <v>0</v>
      </c>
      <c r="T207" s="191">
        <f>S207*H207</f>
        <v>0</v>
      </c>
      <c r="AR207" s="192" t="s">
        <v>129</v>
      </c>
      <c r="AT207" s="192" t="s">
        <v>125</v>
      </c>
      <c r="AU207" s="192" t="s">
        <v>82</v>
      </c>
      <c r="AY207" s="18" t="s">
        <v>123</v>
      </c>
      <c r="BE207" s="193">
        <f>IF(N207="základní",J207,0)</f>
        <v>0</v>
      </c>
      <c r="BF207" s="193">
        <f>IF(N207="snížená",J207,0)</f>
        <v>0</v>
      </c>
      <c r="BG207" s="193">
        <f>IF(N207="zákl. přenesená",J207,0)</f>
        <v>0</v>
      </c>
      <c r="BH207" s="193">
        <f>IF(N207="sníž. přenesená",J207,0)</f>
        <v>0</v>
      </c>
      <c r="BI207" s="193">
        <f>IF(N207="nulová",J207,0)</f>
        <v>0</v>
      </c>
      <c r="BJ207" s="18" t="s">
        <v>22</v>
      </c>
      <c r="BK207" s="193">
        <f>ROUND(I207*H207,2)</f>
        <v>0</v>
      </c>
      <c r="BL207" s="18" t="s">
        <v>129</v>
      </c>
      <c r="BM207" s="192" t="s">
        <v>335</v>
      </c>
    </row>
    <row r="208" spans="2:65" s="11" customFormat="1" ht="22.9" customHeight="1">
      <c r="B208" s="165"/>
      <c r="C208" s="166"/>
      <c r="D208" s="167" t="s">
        <v>72</v>
      </c>
      <c r="E208" s="179" t="s">
        <v>129</v>
      </c>
      <c r="F208" s="179" t="s">
        <v>336</v>
      </c>
      <c r="G208" s="166"/>
      <c r="H208" s="166"/>
      <c r="I208" s="169"/>
      <c r="J208" s="180">
        <f>BK208</f>
        <v>0</v>
      </c>
      <c r="K208" s="166"/>
      <c r="L208" s="171"/>
      <c r="M208" s="172"/>
      <c r="N208" s="173"/>
      <c r="O208" s="173"/>
      <c r="P208" s="174">
        <f>SUM(P209:P232)</f>
        <v>0</v>
      </c>
      <c r="Q208" s="173"/>
      <c r="R208" s="174">
        <f>SUM(R209:R232)</f>
        <v>0.38550499999999999</v>
      </c>
      <c r="S208" s="173"/>
      <c r="T208" s="175">
        <f>SUM(T209:T232)</f>
        <v>0</v>
      </c>
      <c r="AR208" s="176" t="s">
        <v>22</v>
      </c>
      <c r="AT208" s="177" t="s">
        <v>72</v>
      </c>
      <c r="AU208" s="177" t="s">
        <v>22</v>
      </c>
      <c r="AY208" s="176" t="s">
        <v>123</v>
      </c>
      <c r="BK208" s="178">
        <f>SUM(BK209:BK232)</f>
        <v>0</v>
      </c>
    </row>
    <row r="209" spans="2:65" s="1" customFormat="1" ht="16.5" customHeight="1">
      <c r="B209" s="35"/>
      <c r="C209" s="181" t="s">
        <v>337</v>
      </c>
      <c r="D209" s="181" t="s">
        <v>125</v>
      </c>
      <c r="E209" s="182" t="s">
        <v>338</v>
      </c>
      <c r="F209" s="183" t="s">
        <v>339</v>
      </c>
      <c r="G209" s="184" t="s">
        <v>183</v>
      </c>
      <c r="H209" s="185">
        <v>19.687000000000001</v>
      </c>
      <c r="I209" s="186"/>
      <c r="J209" s="187">
        <f>ROUND(I209*H209,2)</f>
        <v>0</v>
      </c>
      <c r="K209" s="183" t="s">
        <v>20</v>
      </c>
      <c r="L209" s="39"/>
      <c r="M209" s="188" t="s">
        <v>20</v>
      </c>
      <c r="N209" s="189" t="s">
        <v>44</v>
      </c>
      <c r="O209" s="64"/>
      <c r="P209" s="190">
        <f>O209*H209</f>
        <v>0</v>
      </c>
      <c r="Q209" s="190">
        <v>0</v>
      </c>
      <c r="R209" s="190">
        <f>Q209*H209</f>
        <v>0</v>
      </c>
      <c r="S209" s="190">
        <v>0</v>
      </c>
      <c r="T209" s="191">
        <f>S209*H209</f>
        <v>0</v>
      </c>
      <c r="AR209" s="192" t="s">
        <v>129</v>
      </c>
      <c r="AT209" s="192" t="s">
        <v>125</v>
      </c>
      <c r="AU209" s="192" t="s">
        <v>82</v>
      </c>
      <c r="AY209" s="18" t="s">
        <v>123</v>
      </c>
      <c r="BE209" s="193">
        <f>IF(N209="základní",J209,0)</f>
        <v>0</v>
      </c>
      <c r="BF209" s="193">
        <f>IF(N209="snížená",J209,0)</f>
        <v>0</v>
      </c>
      <c r="BG209" s="193">
        <f>IF(N209="zákl. přenesená",J209,0)</f>
        <v>0</v>
      </c>
      <c r="BH209" s="193">
        <f>IF(N209="sníž. přenesená",J209,0)</f>
        <v>0</v>
      </c>
      <c r="BI209" s="193">
        <f>IF(N209="nulová",J209,0)</f>
        <v>0</v>
      </c>
      <c r="BJ209" s="18" t="s">
        <v>22</v>
      </c>
      <c r="BK209" s="193">
        <f>ROUND(I209*H209,2)</f>
        <v>0</v>
      </c>
      <c r="BL209" s="18" t="s">
        <v>129</v>
      </c>
      <c r="BM209" s="192" t="s">
        <v>340</v>
      </c>
    </row>
    <row r="210" spans="2:65" s="14" customFormat="1">
      <c r="B210" s="217"/>
      <c r="C210" s="218"/>
      <c r="D210" s="196" t="s">
        <v>131</v>
      </c>
      <c r="E210" s="219" t="s">
        <v>20</v>
      </c>
      <c r="F210" s="220" t="s">
        <v>302</v>
      </c>
      <c r="G210" s="218"/>
      <c r="H210" s="219" t="s">
        <v>20</v>
      </c>
      <c r="I210" s="221"/>
      <c r="J210" s="218"/>
      <c r="K210" s="218"/>
      <c r="L210" s="222"/>
      <c r="M210" s="223"/>
      <c r="N210" s="224"/>
      <c r="O210" s="224"/>
      <c r="P210" s="224"/>
      <c r="Q210" s="224"/>
      <c r="R210" s="224"/>
      <c r="S210" s="224"/>
      <c r="T210" s="225"/>
      <c r="AT210" s="226" t="s">
        <v>131</v>
      </c>
      <c r="AU210" s="226" t="s">
        <v>82</v>
      </c>
      <c r="AV210" s="14" t="s">
        <v>22</v>
      </c>
      <c r="AW210" s="14" t="s">
        <v>36</v>
      </c>
      <c r="AX210" s="14" t="s">
        <v>73</v>
      </c>
      <c r="AY210" s="226" t="s">
        <v>123</v>
      </c>
    </row>
    <row r="211" spans="2:65" s="12" customFormat="1">
      <c r="B211" s="194"/>
      <c r="C211" s="195"/>
      <c r="D211" s="196" t="s">
        <v>131</v>
      </c>
      <c r="E211" s="197" t="s">
        <v>20</v>
      </c>
      <c r="F211" s="198" t="s">
        <v>341</v>
      </c>
      <c r="G211" s="195"/>
      <c r="H211" s="199">
        <v>4.7009999999999996</v>
      </c>
      <c r="I211" s="200"/>
      <c r="J211" s="195"/>
      <c r="K211" s="195"/>
      <c r="L211" s="201"/>
      <c r="M211" s="202"/>
      <c r="N211" s="203"/>
      <c r="O211" s="203"/>
      <c r="P211" s="203"/>
      <c r="Q211" s="203"/>
      <c r="R211" s="203"/>
      <c r="S211" s="203"/>
      <c r="T211" s="204"/>
      <c r="AT211" s="205" t="s">
        <v>131</v>
      </c>
      <c r="AU211" s="205" t="s">
        <v>82</v>
      </c>
      <c r="AV211" s="12" t="s">
        <v>82</v>
      </c>
      <c r="AW211" s="12" t="s">
        <v>36</v>
      </c>
      <c r="AX211" s="12" t="s">
        <v>73</v>
      </c>
      <c r="AY211" s="205" t="s">
        <v>123</v>
      </c>
    </row>
    <row r="212" spans="2:65" s="12" customFormat="1">
      <c r="B212" s="194"/>
      <c r="C212" s="195"/>
      <c r="D212" s="196" t="s">
        <v>131</v>
      </c>
      <c r="E212" s="197" t="s">
        <v>20</v>
      </c>
      <c r="F212" s="198" t="s">
        <v>342</v>
      </c>
      <c r="G212" s="195"/>
      <c r="H212" s="199">
        <v>1.8069999999999999</v>
      </c>
      <c r="I212" s="200"/>
      <c r="J212" s="195"/>
      <c r="K212" s="195"/>
      <c r="L212" s="201"/>
      <c r="M212" s="202"/>
      <c r="N212" s="203"/>
      <c r="O212" s="203"/>
      <c r="P212" s="203"/>
      <c r="Q212" s="203"/>
      <c r="R212" s="203"/>
      <c r="S212" s="203"/>
      <c r="T212" s="204"/>
      <c r="AT212" s="205" t="s">
        <v>131</v>
      </c>
      <c r="AU212" s="205" t="s">
        <v>82</v>
      </c>
      <c r="AV212" s="12" t="s">
        <v>82</v>
      </c>
      <c r="AW212" s="12" t="s">
        <v>36</v>
      </c>
      <c r="AX212" s="12" t="s">
        <v>73</v>
      </c>
      <c r="AY212" s="205" t="s">
        <v>123</v>
      </c>
    </row>
    <row r="213" spans="2:65" s="12" customFormat="1">
      <c r="B213" s="194"/>
      <c r="C213" s="195"/>
      <c r="D213" s="196" t="s">
        <v>131</v>
      </c>
      <c r="E213" s="197" t="s">
        <v>20</v>
      </c>
      <c r="F213" s="198" t="s">
        <v>343</v>
      </c>
      <c r="G213" s="195"/>
      <c r="H213" s="199">
        <v>6.9290000000000003</v>
      </c>
      <c r="I213" s="200"/>
      <c r="J213" s="195"/>
      <c r="K213" s="195"/>
      <c r="L213" s="201"/>
      <c r="M213" s="202"/>
      <c r="N213" s="203"/>
      <c r="O213" s="203"/>
      <c r="P213" s="203"/>
      <c r="Q213" s="203"/>
      <c r="R213" s="203"/>
      <c r="S213" s="203"/>
      <c r="T213" s="204"/>
      <c r="AT213" s="205" t="s">
        <v>131</v>
      </c>
      <c r="AU213" s="205" t="s">
        <v>82</v>
      </c>
      <c r="AV213" s="12" t="s">
        <v>82</v>
      </c>
      <c r="AW213" s="12" t="s">
        <v>36</v>
      </c>
      <c r="AX213" s="12" t="s">
        <v>73</v>
      </c>
      <c r="AY213" s="205" t="s">
        <v>123</v>
      </c>
    </row>
    <row r="214" spans="2:65" s="12" customFormat="1">
      <c r="B214" s="194"/>
      <c r="C214" s="195"/>
      <c r="D214" s="196" t="s">
        <v>131</v>
      </c>
      <c r="E214" s="197" t="s">
        <v>20</v>
      </c>
      <c r="F214" s="198" t="s">
        <v>344</v>
      </c>
      <c r="G214" s="195"/>
      <c r="H214" s="199">
        <v>5.0270000000000001</v>
      </c>
      <c r="I214" s="200"/>
      <c r="J214" s="195"/>
      <c r="K214" s="195"/>
      <c r="L214" s="201"/>
      <c r="M214" s="202"/>
      <c r="N214" s="203"/>
      <c r="O214" s="203"/>
      <c r="P214" s="203"/>
      <c r="Q214" s="203"/>
      <c r="R214" s="203"/>
      <c r="S214" s="203"/>
      <c r="T214" s="204"/>
      <c r="AT214" s="205" t="s">
        <v>131</v>
      </c>
      <c r="AU214" s="205" t="s">
        <v>82</v>
      </c>
      <c r="AV214" s="12" t="s">
        <v>82</v>
      </c>
      <c r="AW214" s="12" t="s">
        <v>36</v>
      </c>
      <c r="AX214" s="12" t="s">
        <v>73</v>
      </c>
      <c r="AY214" s="205" t="s">
        <v>123</v>
      </c>
    </row>
    <row r="215" spans="2:65" s="12" customFormat="1">
      <c r="B215" s="194"/>
      <c r="C215" s="195"/>
      <c r="D215" s="196" t="s">
        <v>131</v>
      </c>
      <c r="E215" s="197" t="s">
        <v>20</v>
      </c>
      <c r="F215" s="198" t="s">
        <v>345</v>
      </c>
      <c r="G215" s="195"/>
      <c r="H215" s="199">
        <v>1.2230000000000001</v>
      </c>
      <c r="I215" s="200"/>
      <c r="J215" s="195"/>
      <c r="K215" s="195"/>
      <c r="L215" s="201"/>
      <c r="M215" s="202"/>
      <c r="N215" s="203"/>
      <c r="O215" s="203"/>
      <c r="P215" s="203"/>
      <c r="Q215" s="203"/>
      <c r="R215" s="203"/>
      <c r="S215" s="203"/>
      <c r="T215" s="204"/>
      <c r="AT215" s="205" t="s">
        <v>131</v>
      </c>
      <c r="AU215" s="205" t="s">
        <v>82</v>
      </c>
      <c r="AV215" s="12" t="s">
        <v>82</v>
      </c>
      <c r="AW215" s="12" t="s">
        <v>36</v>
      </c>
      <c r="AX215" s="12" t="s">
        <v>73</v>
      </c>
      <c r="AY215" s="205" t="s">
        <v>123</v>
      </c>
    </row>
    <row r="216" spans="2:65" s="13" customFormat="1">
      <c r="B216" s="206"/>
      <c r="C216" s="207"/>
      <c r="D216" s="196" t="s">
        <v>131</v>
      </c>
      <c r="E216" s="208" t="s">
        <v>20</v>
      </c>
      <c r="F216" s="209" t="s">
        <v>192</v>
      </c>
      <c r="G216" s="207"/>
      <c r="H216" s="210">
        <v>19.686999999999998</v>
      </c>
      <c r="I216" s="211"/>
      <c r="J216" s="207"/>
      <c r="K216" s="207"/>
      <c r="L216" s="212"/>
      <c r="M216" s="213"/>
      <c r="N216" s="214"/>
      <c r="O216" s="214"/>
      <c r="P216" s="214"/>
      <c r="Q216" s="214"/>
      <c r="R216" s="214"/>
      <c r="S216" s="214"/>
      <c r="T216" s="215"/>
      <c r="AT216" s="216" t="s">
        <v>131</v>
      </c>
      <c r="AU216" s="216" t="s">
        <v>82</v>
      </c>
      <c r="AV216" s="13" t="s">
        <v>129</v>
      </c>
      <c r="AW216" s="13" t="s">
        <v>36</v>
      </c>
      <c r="AX216" s="13" t="s">
        <v>22</v>
      </c>
      <c r="AY216" s="216" t="s">
        <v>123</v>
      </c>
    </row>
    <row r="217" spans="2:65" s="1" customFormat="1" ht="16.5" customHeight="1">
      <c r="B217" s="35"/>
      <c r="C217" s="181" t="s">
        <v>346</v>
      </c>
      <c r="D217" s="181" t="s">
        <v>125</v>
      </c>
      <c r="E217" s="182" t="s">
        <v>347</v>
      </c>
      <c r="F217" s="183" t="s">
        <v>348</v>
      </c>
      <c r="G217" s="184" t="s">
        <v>349</v>
      </c>
      <c r="H217" s="185">
        <v>5.5</v>
      </c>
      <c r="I217" s="186"/>
      <c r="J217" s="187">
        <f>ROUND(I217*H217,2)</f>
        <v>0</v>
      </c>
      <c r="K217" s="183" t="s">
        <v>20</v>
      </c>
      <c r="L217" s="39"/>
      <c r="M217" s="188" t="s">
        <v>20</v>
      </c>
      <c r="N217" s="189" t="s">
        <v>44</v>
      </c>
      <c r="O217" s="64"/>
      <c r="P217" s="190">
        <f>O217*H217</f>
        <v>0</v>
      </c>
      <c r="Q217" s="190">
        <v>6.6E-3</v>
      </c>
      <c r="R217" s="190">
        <f>Q217*H217</f>
        <v>3.6299999999999999E-2</v>
      </c>
      <c r="S217" s="190">
        <v>0</v>
      </c>
      <c r="T217" s="191">
        <f>S217*H217</f>
        <v>0</v>
      </c>
      <c r="AR217" s="192" t="s">
        <v>129</v>
      </c>
      <c r="AT217" s="192" t="s">
        <v>125</v>
      </c>
      <c r="AU217" s="192" t="s">
        <v>82</v>
      </c>
      <c r="AY217" s="18" t="s">
        <v>123</v>
      </c>
      <c r="BE217" s="193">
        <f>IF(N217="základní",J217,0)</f>
        <v>0</v>
      </c>
      <c r="BF217" s="193">
        <f>IF(N217="snížená",J217,0)</f>
        <v>0</v>
      </c>
      <c r="BG217" s="193">
        <f>IF(N217="zákl. přenesená",J217,0)</f>
        <v>0</v>
      </c>
      <c r="BH217" s="193">
        <f>IF(N217="sníž. přenesená",J217,0)</f>
        <v>0</v>
      </c>
      <c r="BI217" s="193">
        <f>IF(N217="nulová",J217,0)</f>
        <v>0</v>
      </c>
      <c r="BJ217" s="18" t="s">
        <v>22</v>
      </c>
      <c r="BK217" s="193">
        <f>ROUND(I217*H217,2)</f>
        <v>0</v>
      </c>
      <c r="BL217" s="18" t="s">
        <v>129</v>
      </c>
      <c r="BM217" s="192" t="s">
        <v>350</v>
      </c>
    </row>
    <row r="218" spans="2:65" s="12" customFormat="1">
      <c r="B218" s="194"/>
      <c r="C218" s="195"/>
      <c r="D218" s="196" t="s">
        <v>131</v>
      </c>
      <c r="E218" s="197" t="s">
        <v>20</v>
      </c>
      <c r="F218" s="198" t="s">
        <v>351</v>
      </c>
      <c r="G218" s="195"/>
      <c r="H218" s="199">
        <v>5.5</v>
      </c>
      <c r="I218" s="200"/>
      <c r="J218" s="195"/>
      <c r="K218" s="195"/>
      <c r="L218" s="201"/>
      <c r="M218" s="202"/>
      <c r="N218" s="203"/>
      <c r="O218" s="203"/>
      <c r="P218" s="203"/>
      <c r="Q218" s="203"/>
      <c r="R218" s="203"/>
      <c r="S218" s="203"/>
      <c r="T218" s="204"/>
      <c r="AT218" s="205" t="s">
        <v>131</v>
      </c>
      <c r="AU218" s="205" t="s">
        <v>82</v>
      </c>
      <c r="AV218" s="12" t="s">
        <v>82</v>
      </c>
      <c r="AW218" s="12" t="s">
        <v>36</v>
      </c>
      <c r="AX218" s="12" t="s">
        <v>22</v>
      </c>
      <c r="AY218" s="205" t="s">
        <v>123</v>
      </c>
    </row>
    <row r="219" spans="2:65" s="1" customFormat="1" ht="16.5" customHeight="1">
      <c r="B219" s="35"/>
      <c r="C219" s="238" t="s">
        <v>352</v>
      </c>
      <c r="D219" s="238" t="s">
        <v>286</v>
      </c>
      <c r="E219" s="239" t="s">
        <v>353</v>
      </c>
      <c r="F219" s="240" t="s">
        <v>354</v>
      </c>
      <c r="G219" s="241" t="s">
        <v>349</v>
      </c>
      <c r="H219" s="242">
        <v>1.5</v>
      </c>
      <c r="I219" s="243">
        <v>0</v>
      </c>
      <c r="J219" s="244">
        <f>ROUND(I219*H219,2)</f>
        <v>0</v>
      </c>
      <c r="K219" s="240" t="s">
        <v>20</v>
      </c>
      <c r="L219" s="245"/>
      <c r="M219" s="246" t="s">
        <v>20</v>
      </c>
      <c r="N219" s="247" t="s">
        <v>44</v>
      </c>
      <c r="O219" s="64"/>
      <c r="P219" s="190">
        <f>O219*H219</f>
        <v>0</v>
      </c>
      <c r="Q219" s="190">
        <v>2.75E-2</v>
      </c>
      <c r="R219" s="190">
        <f>Q219*H219</f>
        <v>4.1250000000000002E-2</v>
      </c>
      <c r="S219" s="190">
        <v>0</v>
      </c>
      <c r="T219" s="191">
        <f>S219*H219</f>
        <v>0</v>
      </c>
      <c r="AR219" s="192" t="s">
        <v>161</v>
      </c>
      <c r="AT219" s="192" t="s">
        <v>286</v>
      </c>
      <c r="AU219" s="192" t="s">
        <v>82</v>
      </c>
      <c r="AY219" s="18" t="s">
        <v>123</v>
      </c>
      <c r="BE219" s="193">
        <f>IF(N219="základní",J219,0)</f>
        <v>0</v>
      </c>
      <c r="BF219" s="193">
        <f>IF(N219="snížená",J219,0)</f>
        <v>0</v>
      </c>
      <c r="BG219" s="193">
        <f>IF(N219="zákl. přenesená",J219,0)</f>
        <v>0</v>
      </c>
      <c r="BH219" s="193">
        <f>IF(N219="sníž. přenesená",J219,0)</f>
        <v>0</v>
      </c>
      <c r="BI219" s="193">
        <f>IF(N219="nulová",J219,0)</f>
        <v>0</v>
      </c>
      <c r="BJ219" s="18" t="s">
        <v>22</v>
      </c>
      <c r="BK219" s="193">
        <f>ROUND(I219*H219,2)</f>
        <v>0</v>
      </c>
      <c r="BL219" s="18" t="s">
        <v>129</v>
      </c>
      <c r="BM219" s="192" t="s">
        <v>355</v>
      </c>
    </row>
    <row r="220" spans="2:65" s="12" customFormat="1">
      <c r="B220" s="194"/>
      <c r="C220" s="195"/>
      <c r="D220" s="196" t="s">
        <v>131</v>
      </c>
      <c r="E220" s="197" t="s">
        <v>20</v>
      </c>
      <c r="F220" s="198" t="s">
        <v>356</v>
      </c>
      <c r="G220" s="195"/>
      <c r="H220" s="199">
        <v>1.5</v>
      </c>
      <c r="I220" s="200"/>
      <c r="J220" s="195"/>
      <c r="K220" s="195"/>
      <c r="L220" s="201"/>
      <c r="M220" s="202"/>
      <c r="N220" s="203"/>
      <c r="O220" s="203"/>
      <c r="P220" s="203"/>
      <c r="Q220" s="203"/>
      <c r="R220" s="203"/>
      <c r="S220" s="203"/>
      <c r="T220" s="204"/>
      <c r="AT220" s="205" t="s">
        <v>131</v>
      </c>
      <c r="AU220" s="205" t="s">
        <v>82</v>
      </c>
      <c r="AV220" s="12" t="s">
        <v>82</v>
      </c>
      <c r="AW220" s="12" t="s">
        <v>36</v>
      </c>
      <c r="AX220" s="12" t="s">
        <v>22</v>
      </c>
      <c r="AY220" s="205" t="s">
        <v>123</v>
      </c>
    </row>
    <row r="221" spans="2:65" s="1" customFormat="1" ht="16.5" customHeight="1">
      <c r="B221" s="35"/>
      <c r="C221" s="238" t="s">
        <v>357</v>
      </c>
      <c r="D221" s="238" t="s">
        <v>286</v>
      </c>
      <c r="E221" s="239" t="s">
        <v>358</v>
      </c>
      <c r="F221" s="240" t="s">
        <v>359</v>
      </c>
      <c r="G221" s="241" t="s">
        <v>349</v>
      </c>
      <c r="H221" s="242">
        <v>2</v>
      </c>
      <c r="I221" s="243">
        <v>0</v>
      </c>
      <c r="J221" s="244">
        <f>ROUND(I221*H221,2)</f>
        <v>0</v>
      </c>
      <c r="K221" s="240" t="s">
        <v>20</v>
      </c>
      <c r="L221" s="245"/>
      <c r="M221" s="246" t="s">
        <v>20</v>
      </c>
      <c r="N221" s="247" t="s">
        <v>44</v>
      </c>
      <c r="O221" s="64"/>
      <c r="P221" s="190">
        <f>O221*H221</f>
        <v>0</v>
      </c>
      <c r="Q221" s="190">
        <v>0.04</v>
      </c>
      <c r="R221" s="190">
        <f>Q221*H221</f>
        <v>0.08</v>
      </c>
      <c r="S221" s="190">
        <v>0</v>
      </c>
      <c r="T221" s="191">
        <f>S221*H221</f>
        <v>0</v>
      </c>
      <c r="AR221" s="192" t="s">
        <v>161</v>
      </c>
      <c r="AT221" s="192" t="s">
        <v>286</v>
      </c>
      <c r="AU221" s="192" t="s">
        <v>82</v>
      </c>
      <c r="AY221" s="18" t="s">
        <v>123</v>
      </c>
      <c r="BE221" s="193">
        <f>IF(N221="základní",J221,0)</f>
        <v>0</v>
      </c>
      <c r="BF221" s="193">
        <f>IF(N221="snížená",J221,0)</f>
        <v>0</v>
      </c>
      <c r="BG221" s="193">
        <f>IF(N221="zákl. přenesená",J221,0)</f>
        <v>0</v>
      </c>
      <c r="BH221" s="193">
        <f>IF(N221="sníž. přenesená",J221,0)</f>
        <v>0</v>
      </c>
      <c r="BI221" s="193">
        <f>IF(N221="nulová",J221,0)</f>
        <v>0</v>
      </c>
      <c r="BJ221" s="18" t="s">
        <v>22</v>
      </c>
      <c r="BK221" s="193">
        <f>ROUND(I221*H221,2)</f>
        <v>0</v>
      </c>
      <c r="BL221" s="18" t="s">
        <v>129</v>
      </c>
      <c r="BM221" s="192" t="s">
        <v>360</v>
      </c>
    </row>
    <row r="222" spans="2:65" s="12" customFormat="1">
      <c r="B222" s="194"/>
      <c r="C222" s="195"/>
      <c r="D222" s="196" t="s">
        <v>131</v>
      </c>
      <c r="E222" s="197" t="s">
        <v>20</v>
      </c>
      <c r="F222" s="198" t="s">
        <v>361</v>
      </c>
      <c r="G222" s="195"/>
      <c r="H222" s="199">
        <v>2</v>
      </c>
      <c r="I222" s="200"/>
      <c r="J222" s="195"/>
      <c r="K222" s="195"/>
      <c r="L222" s="201"/>
      <c r="M222" s="202"/>
      <c r="N222" s="203"/>
      <c r="O222" s="203"/>
      <c r="P222" s="203"/>
      <c r="Q222" s="203"/>
      <c r="R222" s="203"/>
      <c r="S222" s="203"/>
      <c r="T222" s="204"/>
      <c r="AT222" s="205" t="s">
        <v>131</v>
      </c>
      <c r="AU222" s="205" t="s">
        <v>82</v>
      </c>
      <c r="AV222" s="12" t="s">
        <v>82</v>
      </c>
      <c r="AW222" s="12" t="s">
        <v>36</v>
      </c>
      <c r="AX222" s="12" t="s">
        <v>22</v>
      </c>
      <c r="AY222" s="205" t="s">
        <v>123</v>
      </c>
    </row>
    <row r="223" spans="2:65" s="1" customFormat="1" ht="16.5" customHeight="1">
      <c r="B223" s="35"/>
      <c r="C223" s="238" t="s">
        <v>362</v>
      </c>
      <c r="D223" s="238" t="s">
        <v>286</v>
      </c>
      <c r="E223" s="239" t="s">
        <v>363</v>
      </c>
      <c r="F223" s="240" t="s">
        <v>364</v>
      </c>
      <c r="G223" s="241" t="s">
        <v>349</v>
      </c>
      <c r="H223" s="242">
        <v>2</v>
      </c>
      <c r="I223" s="243">
        <v>0</v>
      </c>
      <c r="J223" s="244">
        <f>ROUND(I223*H223,2)</f>
        <v>0</v>
      </c>
      <c r="K223" s="240" t="s">
        <v>20</v>
      </c>
      <c r="L223" s="245"/>
      <c r="M223" s="246" t="s">
        <v>20</v>
      </c>
      <c r="N223" s="247" t="s">
        <v>44</v>
      </c>
      <c r="O223" s="64"/>
      <c r="P223" s="190">
        <f>O223*H223</f>
        <v>0</v>
      </c>
      <c r="Q223" s="190">
        <v>6.8000000000000005E-2</v>
      </c>
      <c r="R223" s="190">
        <f>Q223*H223</f>
        <v>0.13600000000000001</v>
      </c>
      <c r="S223" s="190">
        <v>0</v>
      </c>
      <c r="T223" s="191">
        <f>S223*H223</f>
        <v>0</v>
      </c>
      <c r="AR223" s="192" t="s">
        <v>161</v>
      </c>
      <c r="AT223" s="192" t="s">
        <v>286</v>
      </c>
      <c r="AU223" s="192" t="s">
        <v>82</v>
      </c>
      <c r="AY223" s="18" t="s">
        <v>123</v>
      </c>
      <c r="BE223" s="193">
        <f>IF(N223="základní",J223,0)</f>
        <v>0</v>
      </c>
      <c r="BF223" s="193">
        <f>IF(N223="snížená",J223,0)</f>
        <v>0</v>
      </c>
      <c r="BG223" s="193">
        <f>IF(N223="zákl. přenesená",J223,0)</f>
        <v>0</v>
      </c>
      <c r="BH223" s="193">
        <f>IF(N223="sníž. přenesená",J223,0)</f>
        <v>0</v>
      </c>
      <c r="BI223" s="193">
        <f>IF(N223="nulová",J223,0)</f>
        <v>0</v>
      </c>
      <c r="BJ223" s="18" t="s">
        <v>22</v>
      </c>
      <c r="BK223" s="193">
        <f>ROUND(I223*H223,2)</f>
        <v>0</v>
      </c>
      <c r="BL223" s="18" t="s">
        <v>129</v>
      </c>
      <c r="BM223" s="192" t="s">
        <v>365</v>
      </c>
    </row>
    <row r="224" spans="2:65" s="12" customFormat="1">
      <c r="B224" s="194"/>
      <c r="C224" s="195"/>
      <c r="D224" s="196" t="s">
        <v>131</v>
      </c>
      <c r="E224" s="197" t="s">
        <v>20</v>
      </c>
      <c r="F224" s="198" t="s">
        <v>361</v>
      </c>
      <c r="G224" s="195"/>
      <c r="H224" s="199">
        <v>2</v>
      </c>
      <c r="I224" s="200"/>
      <c r="J224" s="195"/>
      <c r="K224" s="195"/>
      <c r="L224" s="201"/>
      <c r="M224" s="202"/>
      <c r="N224" s="203"/>
      <c r="O224" s="203"/>
      <c r="P224" s="203"/>
      <c r="Q224" s="203"/>
      <c r="R224" s="203"/>
      <c r="S224" s="203"/>
      <c r="T224" s="204"/>
      <c r="AT224" s="205" t="s">
        <v>131</v>
      </c>
      <c r="AU224" s="205" t="s">
        <v>82</v>
      </c>
      <c r="AV224" s="12" t="s">
        <v>82</v>
      </c>
      <c r="AW224" s="12" t="s">
        <v>36</v>
      </c>
      <c r="AX224" s="12" t="s">
        <v>22</v>
      </c>
      <c r="AY224" s="205" t="s">
        <v>123</v>
      </c>
    </row>
    <row r="225" spans="2:65" s="1" customFormat="1" ht="16.5" customHeight="1">
      <c r="B225" s="35"/>
      <c r="C225" s="181" t="s">
        <v>366</v>
      </c>
      <c r="D225" s="181" t="s">
        <v>125</v>
      </c>
      <c r="E225" s="182" t="s">
        <v>367</v>
      </c>
      <c r="F225" s="183" t="s">
        <v>368</v>
      </c>
      <c r="G225" s="184" t="s">
        <v>183</v>
      </c>
      <c r="H225" s="185">
        <v>0.8</v>
      </c>
      <c r="I225" s="186"/>
      <c r="J225" s="187">
        <f>ROUND(I225*H225,2)</f>
        <v>0</v>
      </c>
      <c r="K225" s="183" t="s">
        <v>20</v>
      </c>
      <c r="L225" s="39"/>
      <c r="M225" s="188" t="s">
        <v>20</v>
      </c>
      <c r="N225" s="189" t="s">
        <v>44</v>
      </c>
      <c r="O225" s="64"/>
      <c r="P225" s="190">
        <f>O225*H225</f>
        <v>0</v>
      </c>
      <c r="Q225" s="190">
        <v>0</v>
      </c>
      <c r="R225" s="190">
        <f>Q225*H225</f>
        <v>0</v>
      </c>
      <c r="S225" s="190">
        <v>0</v>
      </c>
      <c r="T225" s="191">
        <f>S225*H225</f>
        <v>0</v>
      </c>
      <c r="AR225" s="192" t="s">
        <v>129</v>
      </c>
      <c r="AT225" s="192" t="s">
        <v>125</v>
      </c>
      <c r="AU225" s="192" t="s">
        <v>82</v>
      </c>
      <c r="AY225" s="18" t="s">
        <v>123</v>
      </c>
      <c r="BE225" s="193">
        <f>IF(N225="základní",J225,0)</f>
        <v>0</v>
      </c>
      <c r="BF225" s="193">
        <f>IF(N225="snížená",J225,0)</f>
        <v>0</v>
      </c>
      <c r="BG225" s="193">
        <f>IF(N225="zákl. přenesená",J225,0)</f>
        <v>0</v>
      </c>
      <c r="BH225" s="193">
        <f>IF(N225="sníž. přenesená",J225,0)</f>
        <v>0</v>
      </c>
      <c r="BI225" s="193">
        <f>IF(N225="nulová",J225,0)</f>
        <v>0</v>
      </c>
      <c r="BJ225" s="18" t="s">
        <v>22</v>
      </c>
      <c r="BK225" s="193">
        <f>ROUND(I225*H225,2)</f>
        <v>0</v>
      </c>
      <c r="BL225" s="18" t="s">
        <v>129</v>
      </c>
      <c r="BM225" s="192" t="s">
        <v>369</v>
      </c>
    </row>
    <row r="226" spans="2:65" s="12" customFormat="1">
      <c r="B226" s="194"/>
      <c r="C226" s="195"/>
      <c r="D226" s="196" t="s">
        <v>131</v>
      </c>
      <c r="E226" s="197" t="s">
        <v>20</v>
      </c>
      <c r="F226" s="198" t="s">
        <v>370</v>
      </c>
      <c r="G226" s="195"/>
      <c r="H226" s="199">
        <v>0.8</v>
      </c>
      <c r="I226" s="200"/>
      <c r="J226" s="195"/>
      <c r="K226" s="195"/>
      <c r="L226" s="201"/>
      <c r="M226" s="202"/>
      <c r="N226" s="203"/>
      <c r="O226" s="203"/>
      <c r="P226" s="203"/>
      <c r="Q226" s="203"/>
      <c r="R226" s="203"/>
      <c r="S226" s="203"/>
      <c r="T226" s="204"/>
      <c r="AT226" s="205" t="s">
        <v>131</v>
      </c>
      <c r="AU226" s="205" t="s">
        <v>82</v>
      </c>
      <c r="AV226" s="12" t="s">
        <v>82</v>
      </c>
      <c r="AW226" s="12" t="s">
        <v>36</v>
      </c>
      <c r="AX226" s="12" t="s">
        <v>22</v>
      </c>
      <c r="AY226" s="205" t="s">
        <v>123</v>
      </c>
    </row>
    <row r="227" spans="2:65" s="1" customFormat="1" ht="16.5" customHeight="1">
      <c r="B227" s="35"/>
      <c r="C227" s="181" t="s">
        <v>371</v>
      </c>
      <c r="D227" s="181" t="s">
        <v>125</v>
      </c>
      <c r="E227" s="182" t="s">
        <v>372</v>
      </c>
      <c r="F227" s="183" t="s">
        <v>373</v>
      </c>
      <c r="G227" s="184" t="s">
        <v>183</v>
      </c>
      <c r="H227" s="185">
        <v>0.45</v>
      </c>
      <c r="I227" s="186"/>
      <c r="J227" s="187">
        <f>ROUND(I227*H227,2)</f>
        <v>0</v>
      </c>
      <c r="K227" s="183" t="s">
        <v>20</v>
      </c>
      <c r="L227" s="39"/>
      <c r="M227" s="188" t="s">
        <v>20</v>
      </c>
      <c r="N227" s="189" t="s">
        <v>44</v>
      </c>
      <c r="O227" s="64"/>
      <c r="P227" s="190">
        <f>O227*H227</f>
        <v>0</v>
      </c>
      <c r="Q227" s="190">
        <v>0</v>
      </c>
      <c r="R227" s="190">
        <f>Q227*H227</f>
        <v>0</v>
      </c>
      <c r="S227" s="190">
        <v>0</v>
      </c>
      <c r="T227" s="191">
        <f>S227*H227</f>
        <v>0</v>
      </c>
      <c r="AR227" s="192" t="s">
        <v>129</v>
      </c>
      <c r="AT227" s="192" t="s">
        <v>125</v>
      </c>
      <c r="AU227" s="192" t="s">
        <v>82</v>
      </c>
      <c r="AY227" s="18" t="s">
        <v>123</v>
      </c>
      <c r="BE227" s="193">
        <f>IF(N227="základní",J227,0)</f>
        <v>0</v>
      </c>
      <c r="BF227" s="193">
        <f>IF(N227="snížená",J227,0)</f>
        <v>0</v>
      </c>
      <c r="BG227" s="193">
        <f>IF(N227="zákl. přenesená",J227,0)</f>
        <v>0</v>
      </c>
      <c r="BH227" s="193">
        <f>IF(N227="sníž. přenesená",J227,0)</f>
        <v>0</v>
      </c>
      <c r="BI227" s="193">
        <f>IF(N227="nulová",J227,0)</f>
        <v>0</v>
      </c>
      <c r="BJ227" s="18" t="s">
        <v>22</v>
      </c>
      <c r="BK227" s="193">
        <f>ROUND(I227*H227,2)</f>
        <v>0</v>
      </c>
      <c r="BL227" s="18" t="s">
        <v>129</v>
      </c>
      <c r="BM227" s="192" t="s">
        <v>374</v>
      </c>
    </row>
    <row r="228" spans="2:65" s="12" customFormat="1">
      <c r="B228" s="194"/>
      <c r="C228" s="195"/>
      <c r="D228" s="196" t="s">
        <v>131</v>
      </c>
      <c r="E228" s="197" t="s">
        <v>20</v>
      </c>
      <c r="F228" s="198" t="s">
        <v>375</v>
      </c>
      <c r="G228" s="195"/>
      <c r="H228" s="199">
        <v>0.45</v>
      </c>
      <c r="I228" s="200"/>
      <c r="J228" s="195"/>
      <c r="K228" s="195"/>
      <c r="L228" s="201"/>
      <c r="M228" s="202"/>
      <c r="N228" s="203"/>
      <c r="O228" s="203"/>
      <c r="P228" s="203"/>
      <c r="Q228" s="203"/>
      <c r="R228" s="203"/>
      <c r="S228" s="203"/>
      <c r="T228" s="204"/>
      <c r="AT228" s="205" t="s">
        <v>131</v>
      </c>
      <c r="AU228" s="205" t="s">
        <v>82</v>
      </c>
      <c r="AV228" s="12" t="s">
        <v>82</v>
      </c>
      <c r="AW228" s="12" t="s">
        <v>36</v>
      </c>
      <c r="AX228" s="12" t="s">
        <v>22</v>
      </c>
      <c r="AY228" s="205" t="s">
        <v>123</v>
      </c>
    </row>
    <row r="229" spans="2:65" s="1" customFormat="1" ht="16.5" customHeight="1">
      <c r="B229" s="35"/>
      <c r="C229" s="181" t="s">
        <v>376</v>
      </c>
      <c r="D229" s="181" t="s">
        <v>125</v>
      </c>
      <c r="E229" s="182" t="s">
        <v>377</v>
      </c>
      <c r="F229" s="183" t="s">
        <v>378</v>
      </c>
      <c r="G229" s="184" t="s">
        <v>128</v>
      </c>
      <c r="H229" s="185">
        <v>10</v>
      </c>
      <c r="I229" s="186"/>
      <c r="J229" s="187">
        <f>ROUND(I229*H229,2)</f>
        <v>0</v>
      </c>
      <c r="K229" s="183" t="s">
        <v>20</v>
      </c>
      <c r="L229" s="39"/>
      <c r="M229" s="188" t="s">
        <v>20</v>
      </c>
      <c r="N229" s="189" t="s">
        <v>44</v>
      </c>
      <c r="O229" s="64"/>
      <c r="P229" s="190">
        <f>O229*H229</f>
        <v>0</v>
      </c>
      <c r="Q229" s="190">
        <v>6.3200000000000001E-3</v>
      </c>
      <c r="R229" s="190">
        <f>Q229*H229</f>
        <v>6.3200000000000006E-2</v>
      </c>
      <c r="S229" s="190">
        <v>0</v>
      </c>
      <c r="T229" s="191">
        <f>S229*H229</f>
        <v>0</v>
      </c>
      <c r="AR229" s="192" t="s">
        <v>129</v>
      </c>
      <c r="AT229" s="192" t="s">
        <v>125</v>
      </c>
      <c r="AU229" s="192" t="s">
        <v>82</v>
      </c>
      <c r="AY229" s="18" t="s">
        <v>123</v>
      </c>
      <c r="BE229" s="193">
        <f>IF(N229="základní",J229,0)</f>
        <v>0</v>
      </c>
      <c r="BF229" s="193">
        <f>IF(N229="snížená",J229,0)</f>
        <v>0</v>
      </c>
      <c r="BG229" s="193">
        <f>IF(N229="zákl. přenesená",J229,0)</f>
        <v>0</v>
      </c>
      <c r="BH229" s="193">
        <f>IF(N229="sníž. přenesená",J229,0)</f>
        <v>0</v>
      </c>
      <c r="BI229" s="193">
        <f>IF(N229="nulová",J229,0)</f>
        <v>0</v>
      </c>
      <c r="BJ229" s="18" t="s">
        <v>22</v>
      </c>
      <c r="BK229" s="193">
        <f>ROUND(I229*H229,2)</f>
        <v>0</v>
      </c>
      <c r="BL229" s="18" t="s">
        <v>129</v>
      </c>
      <c r="BM229" s="192" t="s">
        <v>379</v>
      </c>
    </row>
    <row r="230" spans="2:65" s="12" customFormat="1">
      <c r="B230" s="194"/>
      <c r="C230" s="195"/>
      <c r="D230" s="196" t="s">
        <v>131</v>
      </c>
      <c r="E230" s="197" t="s">
        <v>20</v>
      </c>
      <c r="F230" s="198" t="s">
        <v>380</v>
      </c>
      <c r="G230" s="195"/>
      <c r="H230" s="199">
        <v>10</v>
      </c>
      <c r="I230" s="200"/>
      <c r="J230" s="195"/>
      <c r="K230" s="195"/>
      <c r="L230" s="201"/>
      <c r="M230" s="202"/>
      <c r="N230" s="203"/>
      <c r="O230" s="203"/>
      <c r="P230" s="203"/>
      <c r="Q230" s="203"/>
      <c r="R230" s="203"/>
      <c r="S230" s="203"/>
      <c r="T230" s="204"/>
      <c r="AT230" s="205" t="s">
        <v>131</v>
      </c>
      <c r="AU230" s="205" t="s">
        <v>82</v>
      </c>
      <c r="AV230" s="12" t="s">
        <v>82</v>
      </c>
      <c r="AW230" s="12" t="s">
        <v>36</v>
      </c>
      <c r="AX230" s="12" t="s">
        <v>22</v>
      </c>
      <c r="AY230" s="205" t="s">
        <v>123</v>
      </c>
    </row>
    <row r="231" spans="2:65" s="1" customFormat="1" ht="16.5" customHeight="1">
      <c r="B231" s="35"/>
      <c r="C231" s="181" t="s">
        <v>381</v>
      </c>
      <c r="D231" s="181" t="s">
        <v>125</v>
      </c>
      <c r="E231" s="182" t="s">
        <v>382</v>
      </c>
      <c r="F231" s="183" t="s">
        <v>383</v>
      </c>
      <c r="G231" s="184" t="s">
        <v>128</v>
      </c>
      <c r="H231" s="185">
        <v>4.5</v>
      </c>
      <c r="I231" s="186"/>
      <c r="J231" s="187">
        <f>ROUND(I231*H231,2)</f>
        <v>0</v>
      </c>
      <c r="K231" s="183" t="s">
        <v>20</v>
      </c>
      <c r="L231" s="39"/>
      <c r="M231" s="188" t="s">
        <v>20</v>
      </c>
      <c r="N231" s="189" t="s">
        <v>44</v>
      </c>
      <c r="O231" s="64"/>
      <c r="P231" s="190">
        <f>O231*H231</f>
        <v>0</v>
      </c>
      <c r="Q231" s="190">
        <v>6.3899999999999998E-3</v>
      </c>
      <c r="R231" s="190">
        <f>Q231*H231</f>
        <v>2.8754999999999999E-2</v>
      </c>
      <c r="S231" s="190">
        <v>0</v>
      </c>
      <c r="T231" s="191">
        <f>S231*H231</f>
        <v>0</v>
      </c>
      <c r="AR231" s="192" t="s">
        <v>129</v>
      </c>
      <c r="AT231" s="192" t="s">
        <v>125</v>
      </c>
      <c r="AU231" s="192" t="s">
        <v>82</v>
      </c>
      <c r="AY231" s="18" t="s">
        <v>123</v>
      </c>
      <c r="BE231" s="193">
        <f>IF(N231="základní",J231,0)</f>
        <v>0</v>
      </c>
      <c r="BF231" s="193">
        <f>IF(N231="snížená",J231,0)</f>
        <v>0</v>
      </c>
      <c r="BG231" s="193">
        <f>IF(N231="zákl. přenesená",J231,0)</f>
        <v>0</v>
      </c>
      <c r="BH231" s="193">
        <f>IF(N231="sníž. přenesená",J231,0)</f>
        <v>0</v>
      </c>
      <c r="BI231" s="193">
        <f>IF(N231="nulová",J231,0)</f>
        <v>0</v>
      </c>
      <c r="BJ231" s="18" t="s">
        <v>22</v>
      </c>
      <c r="BK231" s="193">
        <f>ROUND(I231*H231,2)</f>
        <v>0</v>
      </c>
      <c r="BL231" s="18" t="s">
        <v>129</v>
      </c>
      <c r="BM231" s="192" t="s">
        <v>384</v>
      </c>
    </row>
    <row r="232" spans="2:65" s="12" customFormat="1">
      <c r="B232" s="194"/>
      <c r="C232" s="195"/>
      <c r="D232" s="196" t="s">
        <v>131</v>
      </c>
      <c r="E232" s="197" t="s">
        <v>20</v>
      </c>
      <c r="F232" s="198" t="s">
        <v>385</v>
      </c>
      <c r="G232" s="195"/>
      <c r="H232" s="199">
        <v>4.5</v>
      </c>
      <c r="I232" s="200"/>
      <c r="J232" s="195"/>
      <c r="K232" s="195"/>
      <c r="L232" s="201"/>
      <c r="M232" s="202"/>
      <c r="N232" s="203"/>
      <c r="O232" s="203"/>
      <c r="P232" s="203"/>
      <c r="Q232" s="203"/>
      <c r="R232" s="203"/>
      <c r="S232" s="203"/>
      <c r="T232" s="204"/>
      <c r="AT232" s="205" t="s">
        <v>131</v>
      </c>
      <c r="AU232" s="205" t="s">
        <v>82</v>
      </c>
      <c r="AV232" s="12" t="s">
        <v>82</v>
      </c>
      <c r="AW232" s="12" t="s">
        <v>36</v>
      </c>
      <c r="AX232" s="12" t="s">
        <v>22</v>
      </c>
      <c r="AY232" s="205" t="s">
        <v>123</v>
      </c>
    </row>
    <row r="233" spans="2:65" s="11" customFormat="1" ht="22.9" customHeight="1">
      <c r="B233" s="165"/>
      <c r="C233" s="166"/>
      <c r="D233" s="167" t="s">
        <v>72</v>
      </c>
      <c r="E233" s="179" t="s">
        <v>146</v>
      </c>
      <c r="F233" s="179" t="s">
        <v>386</v>
      </c>
      <c r="G233" s="166"/>
      <c r="H233" s="166"/>
      <c r="I233" s="169"/>
      <c r="J233" s="180">
        <f>BK233</f>
        <v>0</v>
      </c>
      <c r="K233" s="166"/>
      <c r="L233" s="171"/>
      <c r="M233" s="172"/>
      <c r="N233" s="173"/>
      <c r="O233" s="173"/>
      <c r="P233" s="174">
        <f>SUM(P234:P257)</f>
        <v>0</v>
      </c>
      <c r="Q233" s="173"/>
      <c r="R233" s="174">
        <f>SUM(R234:R257)</f>
        <v>2.6811790000000002</v>
      </c>
      <c r="S233" s="173"/>
      <c r="T233" s="175">
        <f>SUM(T234:T257)</f>
        <v>0</v>
      </c>
      <c r="AR233" s="176" t="s">
        <v>22</v>
      </c>
      <c r="AT233" s="177" t="s">
        <v>72</v>
      </c>
      <c r="AU233" s="177" t="s">
        <v>22</v>
      </c>
      <c r="AY233" s="176" t="s">
        <v>123</v>
      </c>
      <c r="BK233" s="178">
        <f>SUM(BK234:BK257)</f>
        <v>0</v>
      </c>
    </row>
    <row r="234" spans="2:65" s="1" customFormat="1" ht="16.5" customHeight="1">
      <c r="B234" s="35"/>
      <c r="C234" s="181" t="s">
        <v>387</v>
      </c>
      <c r="D234" s="181" t="s">
        <v>125</v>
      </c>
      <c r="E234" s="182" t="s">
        <v>388</v>
      </c>
      <c r="F234" s="183" t="s">
        <v>389</v>
      </c>
      <c r="G234" s="184" t="s">
        <v>128</v>
      </c>
      <c r="H234" s="185">
        <v>5.8230000000000004</v>
      </c>
      <c r="I234" s="186"/>
      <c r="J234" s="187">
        <f>ROUND(I234*H234,2)</f>
        <v>0</v>
      </c>
      <c r="K234" s="183" t="s">
        <v>20</v>
      </c>
      <c r="L234" s="39"/>
      <c r="M234" s="188" t="s">
        <v>20</v>
      </c>
      <c r="N234" s="189" t="s">
        <v>44</v>
      </c>
      <c r="O234" s="64"/>
      <c r="P234" s="190">
        <f>O234*H234</f>
        <v>0</v>
      </c>
      <c r="Q234" s="190">
        <v>0</v>
      </c>
      <c r="R234" s="190">
        <f>Q234*H234</f>
        <v>0</v>
      </c>
      <c r="S234" s="190">
        <v>0</v>
      </c>
      <c r="T234" s="191">
        <f>S234*H234</f>
        <v>0</v>
      </c>
      <c r="AR234" s="192" t="s">
        <v>129</v>
      </c>
      <c r="AT234" s="192" t="s">
        <v>125</v>
      </c>
      <c r="AU234" s="192" t="s">
        <v>82</v>
      </c>
      <c r="AY234" s="18" t="s">
        <v>123</v>
      </c>
      <c r="BE234" s="193">
        <f>IF(N234="základní",J234,0)</f>
        <v>0</v>
      </c>
      <c r="BF234" s="193">
        <f>IF(N234="snížená",J234,0)</f>
        <v>0</v>
      </c>
      <c r="BG234" s="193">
        <f>IF(N234="zákl. přenesená",J234,0)</f>
        <v>0</v>
      </c>
      <c r="BH234" s="193">
        <f>IF(N234="sníž. přenesená",J234,0)</f>
        <v>0</v>
      </c>
      <c r="BI234" s="193">
        <f>IF(N234="nulová",J234,0)</f>
        <v>0</v>
      </c>
      <c r="BJ234" s="18" t="s">
        <v>22</v>
      </c>
      <c r="BK234" s="193">
        <f>ROUND(I234*H234,2)</f>
        <v>0</v>
      </c>
      <c r="BL234" s="18" t="s">
        <v>129</v>
      </c>
      <c r="BM234" s="192" t="s">
        <v>390</v>
      </c>
    </row>
    <row r="235" spans="2:65" s="12" customFormat="1">
      <c r="B235" s="194"/>
      <c r="C235" s="195"/>
      <c r="D235" s="196" t="s">
        <v>131</v>
      </c>
      <c r="E235" s="197" t="s">
        <v>20</v>
      </c>
      <c r="F235" s="198" t="s">
        <v>391</v>
      </c>
      <c r="G235" s="195"/>
      <c r="H235" s="199">
        <v>5.8230000000000004</v>
      </c>
      <c r="I235" s="200"/>
      <c r="J235" s="195"/>
      <c r="K235" s="195"/>
      <c r="L235" s="201"/>
      <c r="M235" s="202"/>
      <c r="N235" s="203"/>
      <c r="O235" s="203"/>
      <c r="P235" s="203"/>
      <c r="Q235" s="203"/>
      <c r="R235" s="203"/>
      <c r="S235" s="203"/>
      <c r="T235" s="204"/>
      <c r="AT235" s="205" t="s">
        <v>131</v>
      </c>
      <c r="AU235" s="205" t="s">
        <v>82</v>
      </c>
      <c r="AV235" s="12" t="s">
        <v>82</v>
      </c>
      <c r="AW235" s="12" t="s">
        <v>36</v>
      </c>
      <c r="AX235" s="12" t="s">
        <v>22</v>
      </c>
      <c r="AY235" s="205" t="s">
        <v>123</v>
      </c>
    </row>
    <row r="236" spans="2:65" s="1" customFormat="1" ht="16.5" customHeight="1">
      <c r="B236" s="35"/>
      <c r="C236" s="181" t="s">
        <v>392</v>
      </c>
      <c r="D236" s="181" t="s">
        <v>125</v>
      </c>
      <c r="E236" s="182" t="s">
        <v>393</v>
      </c>
      <c r="F236" s="183" t="s">
        <v>394</v>
      </c>
      <c r="G236" s="184" t="s">
        <v>128</v>
      </c>
      <c r="H236" s="185">
        <v>78.400999999999996</v>
      </c>
      <c r="I236" s="186"/>
      <c r="J236" s="187">
        <f>ROUND(I236*H236,2)</f>
        <v>0</v>
      </c>
      <c r="K236" s="183" t="s">
        <v>20</v>
      </c>
      <c r="L236" s="39"/>
      <c r="M236" s="188" t="s">
        <v>20</v>
      </c>
      <c r="N236" s="189" t="s">
        <v>44</v>
      </c>
      <c r="O236" s="64"/>
      <c r="P236" s="190">
        <f>O236*H236</f>
        <v>0</v>
      </c>
      <c r="Q236" s="190">
        <v>0</v>
      </c>
      <c r="R236" s="190">
        <f>Q236*H236</f>
        <v>0</v>
      </c>
      <c r="S236" s="190">
        <v>0</v>
      </c>
      <c r="T236" s="191">
        <f>S236*H236</f>
        <v>0</v>
      </c>
      <c r="AR236" s="192" t="s">
        <v>129</v>
      </c>
      <c r="AT236" s="192" t="s">
        <v>125</v>
      </c>
      <c r="AU236" s="192" t="s">
        <v>82</v>
      </c>
      <c r="AY236" s="18" t="s">
        <v>123</v>
      </c>
      <c r="BE236" s="193">
        <f>IF(N236="základní",J236,0)</f>
        <v>0</v>
      </c>
      <c r="BF236" s="193">
        <f>IF(N236="snížená",J236,0)</f>
        <v>0</v>
      </c>
      <c r="BG236" s="193">
        <f>IF(N236="zákl. přenesená",J236,0)</f>
        <v>0</v>
      </c>
      <c r="BH236" s="193">
        <f>IF(N236="sníž. přenesená",J236,0)</f>
        <v>0</v>
      </c>
      <c r="BI236" s="193">
        <f>IF(N236="nulová",J236,0)</f>
        <v>0</v>
      </c>
      <c r="BJ236" s="18" t="s">
        <v>22</v>
      </c>
      <c r="BK236" s="193">
        <f>ROUND(I236*H236,2)</f>
        <v>0</v>
      </c>
      <c r="BL236" s="18" t="s">
        <v>129</v>
      </c>
      <c r="BM236" s="192" t="s">
        <v>395</v>
      </c>
    </row>
    <row r="237" spans="2:65" s="12" customFormat="1">
      <c r="B237" s="194"/>
      <c r="C237" s="195"/>
      <c r="D237" s="196" t="s">
        <v>131</v>
      </c>
      <c r="E237" s="197" t="s">
        <v>20</v>
      </c>
      <c r="F237" s="198" t="s">
        <v>396</v>
      </c>
      <c r="G237" s="195"/>
      <c r="H237" s="199">
        <v>11.265000000000001</v>
      </c>
      <c r="I237" s="200"/>
      <c r="J237" s="195"/>
      <c r="K237" s="195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131</v>
      </c>
      <c r="AU237" s="205" t="s">
        <v>82</v>
      </c>
      <c r="AV237" s="12" t="s">
        <v>82</v>
      </c>
      <c r="AW237" s="12" t="s">
        <v>36</v>
      </c>
      <c r="AX237" s="12" t="s">
        <v>73</v>
      </c>
      <c r="AY237" s="205" t="s">
        <v>123</v>
      </c>
    </row>
    <row r="238" spans="2:65" s="12" customFormat="1">
      <c r="B238" s="194"/>
      <c r="C238" s="195"/>
      <c r="D238" s="196" t="s">
        <v>131</v>
      </c>
      <c r="E238" s="197" t="s">
        <v>20</v>
      </c>
      <c r="F238" s="198" t="s">
        <v>397</v>
      </c>
      <c r="G238" s="195"/>
      <c r="H238" s="199">
        <v>23.939</v>
      </c>
      <c r="I238" s="200"/>
      <c r="J238" s="195"/>
      <c r="K238" s="195"/>
      <c r="L238" s="201"/>
      <c r="M238" s="202"/>
      <c r="N238" s="203"/>
      <c r="O238" s="203"/>
      <c r="P238" s="203"/>
      <c r="Q238" s="203"/>
      <c r="R238" s="203"/>
      <c r="S238" s="203"/>
      <c r="T238" s="204"/>
      <c r="AT238" s="205" t="s">
        <v>131</v>
      </c>
      <c r="AU238" s="205" t="s">
        <v>82</v>
      </c>
      <c r="AV238" s="12" t="s">
        <v>82</v>
      </c>
      <c r="AW238" s="12" t="s">
        <v>36</v>
      </c>
      <c r="AX238" s="12" t="s">
        <v>73</v>
      </c>
      <c r="AY238" s="205" t="s">
        <v>123</v>
      </c>
    </row>
    <row r="239" spans="2:65" s="12" customFormat="1">
      <c r="B239" s="194"/>
      <c r="C239" s="195"/>
      <c r="D239" s="196" t="s">
        <v>131</v>
      </c>
      <c r="E239" s="197" t="s">
        <v>20</v>
      </c>
      <c r="F239" s="198" t="s">
        <v>398</v>
      </c>
      <c r="G239" s="195"/>
      <c r="H239" s="199">
        <v>43.197000000000003</v>
      </c>
      <c r="I239" s="200"/>
      <c r="J239" s="195"/>
      <c r="K239" s="195"/>
      <c r="L239" s="201"/>
      <c r="M239" s="202"/>
      <c r="N239" s="203"/>
      <c r="O239" s="203"/>
      <c r="P239" s="203"/>
      <c r="Q239" s="203"/>
      <c r="R239" s="203"/>
      <c r="S239" s="203"/>
      <c r="T239" s="204"/>
      <c r="AT239" s="205" t="s">
        <v>131</v>
      </c>
      <c r="AU239" s="205" t="s">
        <v>82</v>
      </c>
      <c r="AV239" s="12" t="s">
        <v>82</v>
      </c>
      <c r="AW239" s="12" t="s">
        <v>36</v>
      </c>
      <c r="AX239" s="12" t="s">
        <v>73</v>
      </c>
      <c r="AY239" s="205" t="s">
        <v>123</v>
      </c>
    </row>
    <row r="240" spans="2:65" s="13" customFormat="1">
      <c r="B240" s="206"/>
      <c r="C240" s="207"/>
      <c r="D240" s="196" t="s">
        <v>131</v>
      </c>
      <c r="E240" s="208" t="s">
        <v>20</v>
      </c>
      <c r="F240" s="209" t="s">
        <v>192</v>
      </c>
      <c r="G240" s="207"/>
      <c r="H240" s="210">
        <v>78.40100000000001</v>
      </c>
      <c r="I240" s="211"/>
      <c r="J240" s="207"/>
      <c r="K240" s="207"/>
      <c r="L240" s="212"/>
      <c r="M240" s="213"/>
      <c r="N240" s="214"/>
      <c r="O240" s="214"/>
      <c r="P240" s="214"/>
      <c r="Q240" s="214"/>
      <c r="R240" s="214"/>
      <c r="S240" s="214"/>
      <c r="T240" s="215"/>
      <c r="AT240" s="216" t="s">
        <v>131</v>
      </c>
      <c r="AU240" s="216" t="s">
        <v>82</v>
      </c>
      <c r="AV240" s="13" t="s">
        <v>129</v>
      </c>
      <c r="AW240" s="13" t="s">
        <v>36</v>
      </c>
      <c r="AX240" s="13" t="s">
        <v>22</v>
      </c>
      <c r="AY240" s="216" t="s">
        <v>123</v>
      </c>
    </row>
    <row r="241" spans="2:65" s="1" customFormat="1" ht="16.5" customHeight="1">
      <c r="B241" s="35"/>
      <c r="C241" s="181" t="s">
        <v>399</v>
      </c>
      <c r="D241" s="181" t="s">
        <v>125</v>
      </c>
      <c r="E241" s="182" t="s">
        <v>400</v>
      </c>
      <c r="F241" s="183" t="s">
        <v>401</v>
      </c>
      <c r="G241" s="184" t="s">
        <v>128</v>
      </c>
      <c r="H241" s="185">
        <v>54.462000000000003</v>
      </c>
      <c r="I241" s="186"/>
      <c r="J241" s="187">
        <f>ROUND(I241*H241,2)</f>
        <v>0</v>
      </c>
      <c r="K241" s="183" t="s">
        <v>20</v>
      </c>
      <c r="L241" s="39"/>
      <c r="M241" s="188" t="s">
        <v>20</v>
      </c>
      <c r="N241" s="189" t="s">
        <v>44</v>
      </c>
      <c r="O241" s="64"/>
      <c r="P241" s="190">
        <f>O241*H241</f>
        <v>0</v>
      </c>
      <c r="Q241" s="190">
        <v>0</v>
      </c>
      <c r="R241" s="190">
        <f>Q241*H241</f>
        <v>0</v>
      </c>
      <c r="S241" s="190">
        <v>0</v>
      </c>
      <c r="T241" s="191">
        <f>S241*H241</f>
        <v>0</v>
      </c>
      <c r="AR241" s="192" t="s">
        <v>129</v>
      </c>
      <c r="AT241" s="192" t="s">
        <v>125</v>
      </c>
      <c r="AU241" s="192" t="s">
        <v>82</v>
      </c>
      <c r="AY241" s="18" t="s">
        <v>123</v>
      </c>
      <c r="BE241" s="193">
        <f>IF(N241="základní",J241,0)</f>
        <v>0</v>
      </c>
      <c r="BF241" s="193">
        <f>IF(N241="snížená",J241,0)</f>
        <v>0</v>
      </c>
      <c r="BG241" s="193">
        <f>IF(N241="zákl. přenesená",J241,0)</f>
        <v>0</v>
      </c>
      <c r="BH241" s="193">
        <f>IF(N241="sníž. přenesená",J241,0)</f>
        <v>0</v>
      </c>
      <c r="BI241" s="193">
        <f>IF(N241="nulová",J241,0)</f>
        <v>0</v>
      </c>
      <c r="BJ241" s="18" t="s">
        <v>22</v>
      </c>
      <c r="BK241" s="193">
        <f>ROUND(I241*H241,2)</f>
        <v>0</v>
      </c>
      <c r="BL241" s="18" t="s">
        <v>129</v>
      </c>
      <c r="BM241" s="192" t="s">
        <v>402</v>
      </c>
    </row>
    <row r="242" spans="2:65" s="14" customFormat="1">
      <c r="B242" s="217"/>
      <c r="C242" s="218"/>
      <c r="D242" s="196" t="s">
        <v>131</v>
      </c>
      <c r="E242" s="219" t="s">
        <v>20</v>
      </c>
      <c r="F242" s="220" t="s">
        <v>403</v>
      </c>
      <c r="G242" s="218"/>
      <c r="H242" s="219" t="s">
        <v>20</v>
      </c>
      <c r="I242" s="221"/>
      <c r="J242" s="218"/>
      <c r="K242" s="218"/>
      <c r="L242" s="222"/>
      <c r="M242" s="223"/>
      <c r="N242" s="224"/>
      <c r="O242" s="224"/>
      <c r="P242" s="224"/>
      <c r="Q242" s="224"/>
      <c r="R242" s="224"/>
      <c r="S242" s="224"/>
      <c r="T242" s="225"/>
      <c r="AT242" s="226" t="s">
        <v>131</v>
      </c>
      <c r="AU242" s="226" t="s">
        <v>82</v>
      </c>
      <c r="AV242" s="14" t="s">
        <v>22</v>
      </c>
      <c r="AW242" s="14" t="s">
        <v>36</v>
      </c>
      <c r="AX242" s="14" t="s">
        <v>73</v>
      </c>
      <c r="AY242" s="226" t="s">
        <v>123</v>
      </c>
    </row>
    <row r="243" spans="2:65" s="12" customFormat="1">
      <c r="B243" s="194"/>
      <c r="C243" s="195"/>
      <c r="D243" s="196" t="s">
        <v>131</v>
      </c>
      <c r="E243" s="197" t="s">
        <v>20</v>
      </c>
      <c r="F243" s="198" t="s">
        <v>404</v>
      </c>
      <c r="G243" s="195"/>
      <c r="H243" s="199">
        <v>11.265000000000001</v>
      </c>
      <c r="I243" s="200"/>
      <c r="J243" s="195"/>
      <c r="K243" s="195"/>
      <c r="L243" s="201"/>
      <c r="M243" s="202"/>
      <c r="N243" s="203"/>
      <c r="O243" s="203"/>
      <c r="P243" s="203"/>
      <c r="Q243" s="203"/>
      <c r="R243" s="203"/>
      <c r="S243" s="203"/>
      <c r="T243" s="204"/>
      <c r="AT243" s="205" t="s">
        <v>131</v>
      </c>
      <c r="AU243" s="205" t="s">
        <v>82</v>
      </c>
      <c r="AV243" s="12" t="s">
        <v>82</v>
      </c>
      <c r="AW243" s="12" t="s">
        <v>36</v>
      </c>
      <c r="AX243" s="12" t="s">
        <v>73</v>
      </c>
      <c r="AY243" s="205" t="s">
        <v>123</v>
      </c>
    </row>
    <row r="244" spans="2:65" s="12" customFormat="1">
      <c r="B244" s="194"/>
      <c r="C244" s="195"/>
      <c r="D244" s="196" t="s">
        <v>131</v>
      </c>
      <c r="E244" s="197" t="s">
        <v>20</v>
      </c>
      <c r="F244" s="198" t="s">
        <v>405</v>
      </c>
      <c r="G244" s="195"/>
      <c r="H244" s="199">
        <v>43.197000000000003</v>
      </c>
      <c r="I244" s="200"/>
      <c r="J244" s="195"/>
      <c r="K244" s="195"/>
      <c r="L244" s="201"/>
      <c r="M244" s="202"/>
      <c r="N244" s="203"/>
      <c r="O244" s="203"/>
      <c r="P244" s="203"/>
      <c r="Q244" s="203"/>
      <c r="R244" s="203"/>
      <c r="S244" s="203"/>
      <c r="T244" s="204"/>
      <c r="AT244" s="205" t="s">
        <v>131</v>
      </c>
      <c r="AU244" s="205" t="s">
        <v>82</v>
      </c>
      <c r="AV244" s="12" t="s">
        <v>82</v>
      </c>
      <c r="AW244" s="12" t="s">
        <v>36</v>
      </c>
      <c r="AX244" s="12" t="s">
        <v>73</v>
      </c>
      <c r="AY244" s="205" t="s">
        <v>123</v>
      </c>
    </row>
    <row r="245" spans="2:65" s="13" customFormat="1">
      <c r="B245" s="206"/>
      <c r="C245" s="207"/>
      <c r="D245" s="196" t="s">
        <v>131</v>
      </c>
      <c r="E245" s="208" t="s">
        <v>20</v>
      </c>
      <c r="F245" s="209" t="s">
        <v>192</v>
      </c>
      <c r="G245" s="207"/>
      <c r="H245" s="210">
        <v>54.462000000000003</v>
      </c>
      <c r="I245" s="211"/>
      <c r="J245" s="207"/>
      <c r="K245" s="207"/>
      <c r="L245" s="212"/>
      <c r="M245" s="213"/>
      <c r="N245" s="214"/>
      <c r="O245" s="214"/>
      <c r="P245" s="214"/>
      <c r="Q245" s="214"/>
      <c r="R245" s="214"/>
      <c r="S245" s="214"/>
      <c r="T245" s="215"/>
      <c r="AT245" s="216" t="s">
        <v>131</v>
      </c>
      <c r="AU245" s="216" t="s">
        <v>82</v>
      </c>
      <c r="AV245" s="13" t="s">
        <v>129</v>
      </c>
      <c r="AW245" s="13" t="s">
        <v>36</v>
      </c>
      <c r="AX245" s="13" t="s">
        <v>22</v>
      </c>
      <c r="AY245" s="216" t="s">
        <v>123</v>
      </c>
    </row>
    <row r="246" spans="2:65" s="1" customFormat="1" ht="16.5" customHeight="1">
      <c r="B246" s="35"/>
      <c r="C246" s="181" t="s">
        <v>406</v>
      </c>
      <c r="D246" s="181" t="s">
        <v>125</v>
      </c>
      <c r="E246" s="182" t="s">
        <v>407</v>
      </c>
      <c r="F246" s="183" t="s">
        <v>408</v>
      </c>
      <c r="G246" s="184" t="s">
        <v>128</v>
      </c>
      <c r="H246" s="185">
        <v>7.6230000000000002</v>
      </c>
      <c r="I246" s="186"/>
      <c r="J246" s="187">
        <f>ROUND(I246*H246,2)</f>
        <v>0</v>
      </c>
      <c r="K246" s="183" t="s">
        <v>20</v>
      </c>
      <c r="L246" s="39"/>
      <c r="M246" s="188" t="s">
        <v>20</v>
      </c>
      <c r="N246" s="189" t="s">
        <v>44</v>
      </c>
      <c r="O246" s="64"/>
      <c r="P246" s="190">
        <f>O246*H246</f>
        <v>0</v>
      </c>
      <c r="Q246" s="190">
        <v>0</v>
      </c>
      <c r="R246" s="190">
        <f>Q246*H246</f>
        <v>0</v>
      </c>
      <c r="S246" s="190">
        <v>0</v>
      </c>
      <c r="T246" s="191">
        <f>S246*H246</f>
        <v>0</v>
      </c>
      <c r="AR246" s="192" t="s">
        <v>129</v>
      </c>
      <c r="AT246" s="192" t="s">
        <v>125</v>
      </c>
      <c r="AU246" s="192" t="s">
        <v>82</v>
      </c>
      <c r="AY246" s="18" t="s">
        <v>123</v>
      </c>
      <c r="BE246" s="193">
        <f>IF(N246="základní",J246,0)</f>
        <v>0</v>
      </c>
      <c r="BF246" s="193">
        <f>IF(N246="snížená",J246,0)</f>
        <v>0</v>
      </c>
      <c r="BG246" s="193">
        <f>IF(N246="zákl. přenesená",J246,0)</f>
        <v>0</v>
      </c>
      <c r="BH246" s="193">
        <f>IF(N246="sníž. přenesená",J246,0)</f>
        <v>0</v>
      </c>
      <c r="BI246" s="193">
        <f>IF(N246="nulová",J246,0)</f>
        <v>0</v>
      </c>
      <c r="BJ246" s="18" t="s">
        <v>22</v>
      </c>
      <c r="BK246" s="193">
        <f>ROUND(I246*H246,2)</f>
        <v>0</v>
      </c>
      <c r="BL246" s="18" t="s">
        <v>129</v>
      </c>
      <c r="BM246" s="192" t="s">
        <v>409</v>
      </c>
    </row>
    <row r="247" spans="2:65" s="12" customFormat="1">
      <c r="B247" s="194"/>
      <c r="C247" s="195"/>
      <c r="D247" s="196" t="s">
        <v>131</v>
      </c>
      <c r="E247" s="197" t="s">
        <v>20</v>
      </c>
      <c r="F247" s="198" t="s">
        <v>410</v>
      </c>
      <c r="G247" s="195"/>
      <c r="H247" s="199">
        <v>7.6230000000000002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131</v>
      </c>
      <c r="AU247" s="205" t="s">
        <v>82</v>
      </c>
      <c r="AV247" s="12" t="s">
        <v>82</v>
      </c>
      <c r="AW247" s="12" t="s">
        <v>36</v>
      </c>
      <c r="AX247" s="12" t="s">
        <v>22</v>
      </c>
      <c r="AY247" s="205" t="s">
        <v>123</v>
      </c>
    </row>
    <row r="248" spans="2:65" s="1" customFormat="1" ht="16.5" customHeight="1">
      <c r="B248" s="35"/>
      <c r="C248" s="181" t="s">
        <v>411</v>
      </c>
      <c r="D248" s="181" t="s">
        <v>125</v>
      </c>
      <c r="E248" s="182" t="s">
        <v>412</v>
      </c>
      <c r="F248" s="183" t="s">
        <v>413</v>
      </c>
      <c r="G248" s="184" t="s">
        <v>128</v>
      </c>
      <c r="H248" s="185">
        <v>11.223000000000001</v>
      </c>
      <c r="I248" s="186"/>
      <c r="J248" s="187">
        <f>ROUND(I248*H248,2)</f>
        <v>0</v>
      </c>
      <c r="K248" s="183" t="s">
        <v>20</v>
      </c>
      <c r="L248" s="39"/>
      <c r="M248" s="188" t="s">
        <v>20</v>
      </c>
      <c r="N248" s="189" t="s">
        <v>44</v>
      </c>
      <c r="O248" s="64"/>
      <c r="P248" s="190">
        <f>O248*H248</f>
        <v>0</v>
      </c>
      <c r="Q248" s="190">
        <v>0</v>
      </c>
      <c r="R248" s="190">
        <f>Q248*H248</f>
        <v>0</v>
      </c>
      <c r="S248" s="190">
        <v>0</v>
      </c>
      <c r="T248" s="191">
        <f>S248*H248</f>
        <v>0</v>
      </c>
      <c r="AR248" s="192" t="s">
        <v>129</v>
      </c>
      <c r="AT248" s="192" t="s">
        <v>125</v>
      </c>
      <c r="AU248" s="192" t="s">
        <v>82</v>
      </c>
      <c r="AY248" s="18" t="s">
        <v>123</v>
      </c>
      <c r="BE248" s="193">
        <f>IF(N248="základní",J248,0)</f>
        <v>0</v>
      </c>
      <c r="BF248" s="193">
        <f>IF(N248="snížená",J248,0)</f>
        <v>0</v>
      </c>
      <c r="BG248" s="193">
        <f>IF(N248="zákl. přenesená",J248,0)</f>
        <v>0</v>
      </c>
      <c r="BH248" s="193">
        <f>IF(N248="sníž. přenesená",J248,0)</f>
        <v>0</v>
      </c>
      <c r="BI248" s="193">
        <f>IF(N248="nulová",J248,0)</f>
        <v>0</v>
      </c>
      <c r="BJ248" s="18" t="s">
        <v>22</v>
      </c>
      <c r="BK248" s="193">
        <f>ROUND(I248*H248,2)</f>
        <v>0</v>
      </c>
      <c r="BL248" s="18" t="s">
        <v>129</v>
      </c>
      <c r="BM248" s="192" t="s">
        <v>414</v>
      </c>
    </row>
    <row r="249" spans="2:65" s="12" customFormat="1">
      <c r="B249" s="194"/>
      <c r="C249" s="195"/>
      <c r="D249" s="196" t="s">
        <v>131</v>
      </c>
      <c r="E249" s="197" t="s">
        <v>20</v>
      </c>
      <c r="F249" s="198" t="s">
        <v>141</v>
      </c>
      <c r="G249" s="195"/>
      <c r="H249" s="199">
        <v>11.223000000000001</v>
      </c>
      <c r="I249" s="200"/>
      <c r="J249" s="195"/>
      <c r="K249" s="195"/>
      <c r="L249" s="201"/>
      <c r="M249" s="202"/>
      <c r="N249" s="203"/>
      <c r="O249" s="203"/>
      <c r="P249" s="203"/>
      <c r="Q249" s="203"/>
      <c r="R249" s="203"/>
      <c r="S249" s="203"/>
      <c r="T249" s="204"/>
      <c r="AT249" s="205" t="s">
        <v>131</v>
      </c>
      <c r="AU249" s="205" t="s">
        <v>82</v>
      </c>
      <c r="AV249" s="12" t="s">
        <v>82</v>
      </c>
      <c r="AW249" s="12" t="s">
        <v>36</v>
      </c>
      <c r="AX249" s="12" t="s">
        <v>22</v>
      </c>
      <c r="AY249" s="205" t="s">
        <v>123</v>
      </c>
    </row>
    <row r="250" spans="2:65" s="1" customFormat="1" ht="16.5" customHeight="1">
      <c r="B250" s="35"/>
      <c r="C250" s="181" t="s">
        <v>415</v>
      </c>
      <c r="D250" s="181" t="s">
        <v>125</v>
      </c>
      <c r="E250" s="182" t="s">
        <v>416</v>
      </c>
      <c r="F250" s="183" t="s">
        <v>417</v>
      </c>
      <c r="G250" s="184" t="s">
        <v>128</v>
      </c>
      <c r="H250" s="185">
        <v>54.462000000000003</v>
      </c>
      <c r="I250" s="186"/>
      <c r="J250" s="187">
        <f>ROUND(I250*H250,2)</f>
        <v>0</v>
      </c>
      <c r="K250" s="183" t="s">
        <v>20</v>
      </c>
      <c r="L250" s="39"/>
      <c r="M250" s="188" t="s">
        <v>20</v>
      </c>
      <c r="N250" s="189" t="s">
        <v>44</v>
      </c>
      <c r="O250" s="64"/>
      <c r="P250" s="190">
        <f>O250*H250</f>
        <v>0</v>
      </c>
      <c r="Q250" s="190">
        <v>0</v>
      </c>
      <c r="R250" s="190">
        <f>Q250*H250</f>
        <v>0</v>
      </c>
      <c r="S250" s="190">
        <v>0</v>
      </c>
      <c r="T250" s="191">
        <f>S250*H250</f>
        <v>0</v>
      </c>
      <c r="AR250" s="192" t="s">
        <v>129</v>
      </c>
      <c r="AT250" s="192" t="s">
        <v>125</v>
      </c>
      <c r="AU250" s="192" t="s">
        <v>82</v>
      </c>
      <c r="AY250" s="18" t="s">
        <v>123</v>
      </c>
      <c r="BE250" s="193">
        <f>IF(N250="základní",J250,0)</f>
        <v>0</v>
      </c>
      <c r="BF250" s="193">
        <f>IF(N250="snížená",J250,0)</f>
        <v>0</v>
      </c>
      <c r="BG250" s="193">
        <f>IF(N250="zákl. přenesená",J250,0)</f>
        <v>0</v>
      </c>
      <c r="BH250" s="193">
        <f>IF(N250="sníž. přenesená",J250,0)</f>
        <v>0</v>
      </c>
      <c r="BI250" s="193">
        <f>IF(N250="nulová",J250,0)</f>
        <v>0</v>
      </c>
      <c r="BJ250" s="18" t="s">
        <v>22</v>
      </c>
      <c r="BK250" s="193">
        <f>ROUND(I250*H250,2)</f>
        <v>0</v>
      </c>
      <c r="BL250" s="18" t="s">
        <v>129</v>
      </c>
      <c r="BM250" s="192" t="s">
        <v>418</v>
      </c>
    </row>
    <row r="251" spans="2:65" s="14" customFormat="1">
      <c r="B251" s="217"/>
      <c r="C251" s="218"/>
      <c r="D251" s="196" t="s">
        <v>131</v>
      </c>
      <c r="E251" s="219" t="s">
        <v>20</v>
      </c>
      <c r="F251" s="220" t="s">
        <v>419</v>
      </c>
      <c r="G251" s="218"/>
      <c r="H251" s="219" t="s">
        <v>20</v>
      </c>
      <c r="I251" s="221"/>
      <c r="J251" s="218"/>
      <c r="K251" s="218"/>
      <c r="L251" s="222"/>
      <c r="M251" s="223"/>
      <c r="N251" s="224"/>
      <c r="O251" s="224"/>
      <c r="P251" s="224"/>
      <c r="Q251" s="224"/>
      <c r="R251" s="224"/>
      <c r="S251" s="224"/>
      <c r="T251" s="225"/>
      <c r="AT251" s="226" t="s">
        <v>131</v>
      </c>
      <c r="AU251" s="226" t="s">
        <v>82</v>
      </c>
      <c r="AV251" s="14" t="s">
        <v>22</v>
      </c>
      <c r="AW251" s="14" t="s">
        <v>36</v>
      </c>
      <c r="AX251" s="14" t="s">
        <v>73</v>
      </c>
      <c r="AY251" s="226" t="s">
        <v>123</v>
      </c>
    </row>
    <row r="252" spans="2:65" s="12" customFormat="1">
      <c r="B252" s="194"/>
      <c r="C252" s="195"/>
      <c r="D252" s="196" t="s">
        <v>131</v>
      </c>
      <c r="E252" s="197" t="s">
        <v>20</v>
      </c>
      <c r="F252" s="198" t="s">
        <v>404</v>
      </c>
      <c r="G252" s="195"/>
      <c r="H252" s="199">
        <v>11.265000000000001</v>
      </c>
      <c r="I252" s="200"/>
      <c r="J252" s="195"/>
      <c r="K252" s="195"/>
      <c r="L252" s="201"/>
      <c r="M252" s="202"/>
      <c r="N252" s="203"/>
      <c r="O252" s="203"/>
      <c r="P252" s="203"/>
      <c r="Q252" s="203"/>
      <c r="R252" s="203"/>
      <c r="S252" s="203"/>
      <c r="T252" s="204"/>
      <c r="AT252" s="205" t="s">
        <v>131</v>
      </c>
      <c r="AU252" s="205" t="s">
        <v>82</v>
      </c>
      <c r="AV252" s="12" t="s">
        <v>82</v>
      </c>
      <c r="AW252" s="12" t="s">
        <v>36</v>
      </c>
      <c r="AX252" s="12" t="s">
        <v>73</v>
      </c>
      <c r="AY252" s="205" t="s">
        <v>123</v>
      </c>
    </row>
    <row r="253" spans="2:65" s="12" customFormat="1">
      <c r="B253" s="194"/>
      <c r="C253" s="195"/>
      <c r="D253" s="196" t="s">
        <v>131</v>
      </c>
      <c r="E253" s="197" t="s">
        <v>20</v>
      </c>
      <c r="F253" s="198" t="s">
        <v>420</v>
      </c>
      <c r="G253" s="195"/>
      <c r="H253" s="199">
        <v>43.197000000000003</v>
      </c>
      <c r="I253" s="200"/>
      <c r="J253" s="195"/>
      <c r="K253" s="195"/>
      <c r="L253" s="201"/>
      <c r="M253" s="202"/>
      <c r="N253" s="203"/>
      <c r="O253" s="203"/>
      <c r="P253" s="203"/>
      <c r="Q253" s="203"/>
      <c r="R253" s="203"/>
      <c r="S253" s="203"/>
      <c r="T253" s="204"/>
      <c r="AT253" s="205" t="s">
        <v>131</v>
      </c>
      <c r="AU253" s="205" t="s">
        <v>82</v>
      </c>
      <c r="AV253" s="12" t="s">
        <v>82</v>
      </c>
      <c r="AW253" s="12" t="s">
        <v>36</v>
      </c>
      <c r="AX253" s="12" t="s">
        <v>73</v>
      </c>
      <c r="AY253" s="205" t="s">
        <v>123</v>
      </c>
    </row>
    <row r="254" spans="2:65" s="13" customFormat="1">
      <c r="B254" s="206"/>
      <c r="C254" s="207"/>
      <c r="D254" s="196" t="s">
        <v>131</v>
      </c>
      <c r="E254" s="208" t="s">
        <v>20</v>
      </c>
      <c r="F254" s="209" t="s">
        <v>192</v>
      </c>
      <c r="G254" s="207"/>
      <c r="H254" s="210">
        <v>54.462000000000003</v>
      </c>
      <c r="I254" s="211"/>
      <c r="J254" s="207"/>
      <c r="K254" s="207"/>
      <c r="L254" s="212"/>
      <c r="M254" s="213"/>
      <c r="N254" s="214"/>
      <c r="O254" s="214"/>
      <c r="P254" s="214"/>
      <c r="Q254" s="214"/>
      <c r="R254" s="214"/>
      <c r="S254" s="214"/>
      <c r="T254" s="215"/>
      <c r="AT254" s="216" t="s">
        <v>131</v>
      </c>
      <c r="AU254" s="216" t="s">
        <v>82</v>
      </c>
      <c r="AV254" s="13" t="s">
        <v>129</v>
      </c>
      <c r="AW254" s="13" t="s">
        <v>36</v>
      </c>
      <c r="AX254" s="13" t="s">
        <v>22</v>
      </c>
      <c r="AY254" s="216" t="s">
        <v>123</v>
      </c>
    </row>
    <row r="255" spans="2:65" s="1" customFormat="1" ht="16.5" customHeight="1">
      <c r="B255" s="35"/>
      <c r="C255" s="181" t="s">
        <v>421</v>
      </c>
      <c r="D255" s="181" t="s">
        <v>125</v>
      </c>
      <c r="E255" s="182" t="s">
        <v>422</v>
      </c>
      <c r="F255" s="183" t="s">
        <v>423</v>
      </c>
      <c r="G255" s="184" t="s">
        <v>128</v>
      </c>
      <c r="H255" s="185">
        <v>23.939</v>
      </c>
      <c r="I255" s="186"/>
      <c r="J255" s="187">
        <f>ROUND(I255*H255,2)</f>
        <v>0</v>
      </c>
      <c r="K255" s="183" t="s">
        <v>20</v>
      </c>
      <c r="L255" s="39"/>
      <c r="M255" s="188" t="s">
        <v>20</v>
      </c>
      <c r="N255" s="189" t="s">
        <v>44</v>
      </c>
      <c r="O255" s="64"/>
      <c r="P255" s="190">
        <f>O255*H255</f>
        <v>0</v>
      </c>
      <c r="Q255" s="190">
        <v>0.10100000000000001</v>
      </c>
      <c r="R255" s="190">
        <f>Q255*H255</f>
        <v>2.4178390000000003</v>
      </c>
      <c r="S255" s="190">
        <v>0</v>
      </c>
      <c r="T255" s="191">
        <f>S255*H255</f>
        <v>0</v>
      </c>
      <c r="AR255" s="192" t="s">
        <v>129</v>
      </c>
      <c r="AT255" s="192" t="s">
        <v>125</v>
      </c>
      <c r="AU255" s="192" t="s">
        <v>82</v>
      </c>
      <c r="AY255" s="18" t="s">
        <v>123</v>
      </c>
      <c r="BE255" s="193">
        <f>IF(N255="základní",J255,0)</f>
        <v>0</v>
      </c>
      <c r="BF255" s="193">
        <f>IF(N255="snížená",J255,0)</f>
        <v>0</v>
      </c>
      <c r="BG255" s="193">
        <f>IF(N255="zákl. přenesená",J255,0)</f>
        <v>0</v>
      </c>
      <c r="BH255" s="193">
        <f>IF(N255="sníž. přenesená",J255,0)</f>
        <v>0</v>
      </c>
      <c r="BI255" s="193">
        <f>IF(N255="nulová",J255,0)</f>
        <v>0</v>
      </c>
      <c r="BJ255" s="18" t="s">
        <v>22</v>
      </c>
      <c r="BK255" s="193">
        <f>ROUND(I255*H255,2)</f>
        <v>0</v>
      </c>
      <c r="BL255" s="18" t="s">
        <v>129</v>
      </c>
      <c r="BM255" s="192" t="s">
        <v>424</v>
      </c>
    </row>
    <row r="256" spans="2:65" s="1" customFormat="1" ht="16.5" customHeight="1">
      <c r="B256" s="35"/>
      <c r="C256" s="238" t="s">
        <v>425</v>
      </c>
      <c r="D256" s="238" t="s">
        <v>286</v>
      </c>
      <c r="E256" s="239" t="s">
        <v>426</v>
      </c>
      <c r="F256" s="240" t="s">
        <v>427</v>
      </c>
      <c r="G256" s="241" t="s">
        <v>128</v>
      </c>
      <c r="H256" s="242">
        <v>2.3940000000000001</v>
      </c>
      <c r="I256" s="243"/>
      <c r="J256" s="244">
        <f>ROUND(I256*H256,2)</f>
        <v>0</v>
      </c>
      <c r="K256" s="240" t="s">
        <v>20</v>
      </c>
      <c r="L256" s="245"/>
      <c r="M256" s="246" t="s">
        <v>20</v>
      </c>
      <c r="N256" s="247" t="s">
        <v>44</v>
      </c>
      <c r="O256" s="64"/>
      <c r="P256" s="190">
        <f>O256*H256</f>
        <v>0</v>
      </c>
      <c r="Q256" s="190">
        <v>0.11</v>
      </c>
      <c r="R256" s="190">
        <f>Q256*H256</f>
        <v>0.26334000000000002</v>
      </c>
      <c r="S256" s="190">
        <v>0</v>
      </c>
      <c r="T256" s="191">
        <f>S256*H256</f>
        <v>0</v>
      </c>
      <c r="AR256" s="192" t="s">
        <v>161</v>
      </c>
      <c r="AT256" s="192" t="s">
        <v>286</v>
      </c>
      <c r="AU256" s="192" t="s">
        <v>82</v>
      </c>
      <c r="AY256" s="18" t="s">
        <v>123</v>
      </c>
      <c r="BE256" s="193">
        <f>IF(N256="základní",J256,0)</f>
        <v>0</v>
      </c>
      <c r="BF256" s="193">
        <f>IF(N256="snížená",J256,0)</f>
        <v>0</v>
      </c>
      <c r="BG256" s="193">
        <f>IF(N256="zákl. přenesená",J256,0)</f>
        <v>0</v>
      </c>
      <c r="BH256" s="193">
        <f>IF(N256="sníž. přenesená",J256,0)</f>
        <v>0</v>
      </c>
      <c r="BI256" s="193">
        <f>IF(N256="nulová",J256,0)</f>
        <v>0</v>
      </c>
      <c r="BJ256" s="18" t="s">
        <v>22</v>
      </c>
      <c r="BK256" s="193">
        <f>ROUND(I256*H256,2)</f>
        <v>0</v>
      </c>
      <c r="BL256" s="18" t="s">
        <v>129</v>
      </c>
      <c r="BM256" s="192" t="s">
        <v>428</v>
      </c>
    </row>
    <row r="257" spans="2:65" s="12" customFormat="1">
      <c r="B257" s="194"/>
      <c r="C257" s="195"/>
      <c r="D257" s="196" t="s">
        <v>131</v>
      </c>
      <c r="E257" s="197" t="s">
        <v>20</v>
      </c>
      <c r="F257" s="198" t="s">
        <v>429</v>
      </c>
      <c r="G257" s="195"/>
      <c r="H257" s="199">
        <v>2.3940000000000001</v>
      </c>
      <c r="I257" s="200"/>
      <c r="J257" s="195"/>
      <c r="K257" s="195"/>
      <c r="L257" s="201"/>
      <c r="M257" s="202"/>
      <c r="N257" s="203"/>
      <c r="O257" s="203"/>
      <c r="P257" s="203"/>
      <c r="Q257" s="203"/>
      <c r="R257" s="203"/>
      <c r="S257" s="203"/>
      <c r="T257" s="204"/>
      <c r="AT257" s="205" t="s">
        <v>131</v>
      </c>
      <c r="AU257" s="205" t="s">
        <v>82</v>
      </c>
      <c r="AV257" s="12" t="s">
        <v>82</v>
      </c>
      <c r="AW257" s="12" t="s">
        <v>36</v>
      </c>
      <c r="AX257" s="12" t="s">
        <v>22</v>
      </c>
      <c r="AY257" s="205" t="s">
        <v>123</v>
      </c>
    </row>
    <row r="258" spans="2:65" s="11" customFormat="1" ht="22.9" customHeight="1">
      <c r="B258" s="165"/>
      <c r="C258" s="166"/>
      <c r="D258" s="167" t="s">
        <v>72</v>
      </c>
      <c r="E258" s="179" t="s">
        <v>161</v>
      </c>
      <c r="F258" s="179" t="s">
        <v>430</v>
      </c>
      <c r="G258" s="166"/>
      <c r="H258" s="166"/>
      <c r="I258" s="169"/>
      <c r="J258" s="180">
        <f>BK258</f>
        <v>0</v>
      </c>
      <c r="K258" s="166"/>
      <c r="L258" s="171"/>
      <c r="M258" s="172"/>
      <c r="N258" s="173"/>
      <c r="O258" s="173"/>
      <c r="P258" s="174">
        <f>SUM(P259:P298)</f>
        <v>0</v>
      </c>
      <c r="Q258" s="173"/>
      <c r="R258" s="174">
        <f>SUM(R259:R298)</f>
        <v>17.619238600000003</v>
      </c>
      <c r="S258" s="173"/>
      <c r="T258" s="175">
        <f>SUM(T259:T298)</f>
        <v>0</v>
      </c>
      <c r="AR258" s="176" t="s">
        <v>22</v>
      </c>
      <c r="AT258" s="177" t="s">
        <v>72</v>
      </c>
      <c r="AU258" s="177" t="s">
        <v>22</v>
      </c>
      <c r="AY258" s="176" t="s">
        <v>123</v>
      </c>
      <c r="BK258" s="178">
        <f>SUM(BK259:BK298)</f>
        <v>0</v>
      </c>
    </row>
    <row r="259" spans="2:65" s="1" customFormat="1" ht="16.5" customHeight="1">
      <c r="B259" s="35"/>
      <c r="C259" s="181" t="s">
        <v>431</v>
      </c>
      <c r="D259" s="181" t="s">
        <v>432</v>
      </c>
      <c r="E259" s="182" t="s">
        <v>433</v>
      </c>
      <c r="F259" s="183" t="s">
        <v>434</v>
      </c>
      <c r="G259" s="184" t="s">
        <v>149</v>
      </c>
      <c r="H259" s="185">
        <v>24</v>
      </c>
      <c r="I259" s="186"/>
      <c r="J259" s="187">
        <f>ROUND(I259*H259,2)</f>
        <v>0</v>
      </c>
      <c r="K259" s="183" t="s">
        <v>20</v>
      </c>
      <c r="L259" s="39"/>
      <c r="M259" s="188" t="s">
        <v>20</v>
      </c>
      <c r="N259" s="189" t="s">
        <v>44</v>
      </c>
      <c r="O259" s="64"/>
      <c r="P259" s="190">
        <f>O259*H259</f>
        <v>0</v>
      </c>
      <c r="Q259" s="190">
        <v>0</v>
      </c>
      <c r="R259" s="190">
        <f>Q259*H259</f>
        <v>0</v>
      </c>
      <c r="S259" s="190">
        <v>0</v>
      </c>
      <c r="T259" s="191">
        <f>S259*H259</f>
        <v>0</v>
      </c>
      <c r="AR259" s="192" t="s">
        <v>129</v>
      </c>
      <c r="AT259" s="192" t="s">
        <v>125</v>
      </c>
      <c r="AU259" s="192" t="s">
        <v>82</v>
      </c>
      <c r="AY259" s="18" t="s">
        <v>123</v>
      </c>
      <c r="BE259" s="193">
        <f>IF(N259="základní",J259,0)</f>
        <v>0</v>
      </c>
      <c r="BF259" s="193">
        <f>IF(N259="snížená",J259,0)</f>
        <v>0</v>
      </c>
      <c r="BG259" s="193">
        <f>IF(N259="zákl. přenesená",J259,0)</f>
        <v>0</v>
      </c>
      <c r="BH259" s="193">
        <f>IF(N259="sníž. přenesená",J259,0)</f>
        <v>0</v>
      </c>
      <c r="BI259" s="193">
        <f>IF(N259="nulová",J259,0)</f>
        <v>0</v>
      </c>
      <c r="BJ259" s="18" t="s">
        <v>22</v>
      </c>
      <c r="BK259" s="193">
        <f>ROUND(I259*H259,2)</f>
        <v>0</v>
      </c>
      <c r="BL259" s="18" t="s">
        <v>129</v>
      </c>
      <c r="BM259" s="192" t="s">
        <v>435</v>
      </c>
    </row>
    <row r="260" spans="2:65" s="12" customFormat="1">
      <c r="B260" s="194"/>
      <c r="C260" s="195"/>
      <c r="D260" s="196" t="s">
        <v>131</v>
      </c>
      <c r="E260" s="197" t="s">
        <v>20</v>
      </c>
      <c r="F260" s="198" t="s">
        <v>436</v>
      </c>
      <c r="G260" s="195"/>
      <c r="H260" s="199">
        <v>24</v>
      </c>
      <c r="I260" s="200"/>
      <c r="J260" s="195"/>
      <c r="K260" s="195"/>
      <c r="L260" s="201"/>
      <c r="M260" s="202"/>
      <c r="N260" s="203"/>
      <c r="O260" s="203"/>
      <c r="P260" s="203"/>
      <c r="Q260" s="203"/>
      <c r="R260" s="203"/>
      <c r="S260" s="203"/>
      <c r="T260" s="204"/>
      <c r="AT260" s="205" t="s">
        <v>131</v>
      </c>
      <c r="AU260" s="205" t="s">
        <v>82</v>
      </c>
      <c r="AV260" s="12" t="s">
        <v>82</v>
      </c>
      <c r="AW260" s="12" t="s">
        <v>36</v>
      </c>
      <c r="AX260" s="12" t="s">
        <v>22</v>
      </c>
      <c r="AY260" s="205" t="s">
        <v>123</v>
      </c>
    </row>
    <row r="261" spans="2:65" s="1" customFormat="1" ht="16.5" customHeight="1">
      <c r="B261" s="35"/>
      <c r="C261" s="181" t="s">
        <v>437</v>
      </c>
      <c r="D261" s="181" t="s">
        <v>125</v>
      </c>
      <c r="E261" s="182" t="s">
        <v>438</v>
      </c>
      <c r="F261" s="183" t="s">
        <v>439</v>
      </c>
      <c r="G261" s="184" t="s">
        <v>149</v>
      </c>
      <c r="H261" s="185">
        <v>95</v>
      </c>
      <c r="I261" s="186"/>
      <c r="J261" s="187">
        <f>ROUND(I261*H261,2)</f>
        <v>0</v>
      </c>
      <c r="K261" s="183" t="s">
        <v>20</v>
      </c>
      <c r="L261" s="39"/>
      <c r="M261" s="188" t="s">
        <v>20</v>
      </c>
      <c r="N261" s="189" t="s">
        <v>44</v>
      </c>
      <c r="O261" s="64"/>
      <c r="P261" s="190">
        <f>O261*H261</f>
        <v>0</v>
      </c>
      <c r="Q261" s="190">
        <v>0</v>
      </c>
      <c r="R261" s="190">
        <f>Q261*H261</f>
        <v>0</v>
      </c>
      <c r="S261" s="190">
        <v>0</v>
      </c>
      <c r="T261" s="191">
        <f>S261*H261</f>
        <v>0</v>
      </c>
      <c r="AR261" s="192" t="s">
        <v>129</v>
      </c>
      <c r="AT261" s="192" t="s">
        <v>125</v>
      </c>
      <c r="AU261" s="192" t="s">
        <v>82</v>
      </c>
      <c r="AY261" s="18" t="s">
        <v>123</v>
      </c>
      <c r="BE261" s="193">
        <f>IF(N261="základní",J261,0)</f>
        <v>0</v>
      </c>
      <c r="BF261" s="193">
        <f>IF(N261="snížená",J261,0)</f>
        <v>0</v>
      </c>
      <c r="BG261" s="193">
        <f>IF(N261="zákl. přenesená",J261,0)</f>
        <v>0</v>
      </c>
      <c r="BH261" s="193">
        <f>IF(N261="sníž. přenesená",J261,0)</f>
        <v>0</v>
      </c>
      <c r="BI261" s="193">
        <f>IF(N261="nulová",J261,0)</f>
        <v>0</v>
      </c>
      <c r="BJ261" s="18" t="s">
        <v>22</v>
      </c>
      <c r="BK261" s="193">
        <f>ROUND(I261*H261,2)</f>
        <v>0</v>
      </c>
      <c r="BL261" s="18" t="s">
        <v>129</v>
      </c>
      <c r="BM261" s="192" t="s">
        <v>440</v>
      </c>
    </row>
    <row r="262" spans="2:65" s="1" customFormat="1" ht="16.5" customHeight="1">
      <c r="B262" s="35"/>
      <c r="C262" s="238" t="s">
        <v>441</v>
      </c>
      <c r="D262" s="238" t="s">
        <v>286</v>
      </c>
      <c r="E262" s="239" t="s">
        <v>442</v>
      </c>
      <c r="F262" s="240" t="s">
        <v>443</v>
      </c>
      <c r="G262" s="241" t="s">
        <v>349</v>
      </c>
      <c r="H262" s="242">
        <v>16.308</v>
      </c>
      <c r="I262" s="243">
        <v>0</v>
      </c>
      <c r="J262" s="244">
        <f>ROUND(I262*H262,2)</f>
        <v>0</v>
      </c>
      <c r="K262" s="240" t="s">
        <v>20</v>
      </c>
      <c r="L262" s="245"/>
      <c r="M262" s="246" t="s">
        <v>20</v>
      </c>
      <c r="N262" s="247" t="s">
        <v>44</v>
      </c>
      <c r="O262" s="64"/>
      <c r="P262" s="190">
        <f>O262*H262</f>
        <v>0</v>
      </c>
      <c r="Q262" s="190">
        <v>3.0700000000000002E-2</v>
      </c>
      <c r="R262" s="190">
        <f>Q262*H262</f>
        <v>0.50065559999999998</v>
      </c>
      <c r="S262" s="190">
        <v>0</v>
      </c>
      <c r="T262" s="191">
        <f>S262*H262</f>
        <v>0</v>
      </c>
      <c r="AR262" s="192" t="s">
        <v>161</v>
      </c>
      <c r="AT262" s="192" t="s">
        <v>286</v>
      </c>
      <c r="AU262" s="192" t="s">
        <v>82</v>
      </c>
      <c r="AY262" s="18" t="s">
        <v>123</v>
      </c>
      <c r="BE262" s="193">
        <f>IF(N262="základní",J262,0)</f>
        <v>0</v>
      </c>
      <c r="BF262" s="193">
        <f>IF(N262="snížená",J262,0)</f>
        <v>0</v>
      </c>
      <c r="BG262" s="193">
        <f>IF(N262="zákl. přenesená",J262,0)</f>
        <v>0</v>
      </c>
      <c r="BH262" s="193">
        <f>IF(N262="sníž. přenesená",J262,0)</f>
        <v>0</v>
      </c>
      <c r="BI262" s="193">
        <f>IF(N262="nulová",J262,0)</f>
        <v>0</v>
      </c>
      <c r="BJ262" s="18" t="s">
        <v>22</v>
      </c>
      <c r="BK262" s="193">
        <f>ROUND(I262*H262,2)</f>
        <v>0</v>
      </c>
      <c r="BL262" s="18" t="s">
        <v>129</v>
      </c>
      <c r="BM262" s="192" t="s">
        <v>444</v>
      </c>
    </row>
    <row r="263" spans="2:65" s="12" customFormat="1">
      <c r="B263" s="194"/>
      <c r="C263" s="195"/>
      <c r="D263" s="196" t="s">
        <v>131</v>
      </c>
      <c r="E263" s="197" t="s">
        <v>20</v>
      </c>
      <c r="F263" s="198" t="s">
        <v>445</v>
      </c>
      <c r="G263" s="195"/>
      <c r="H263" s="199">
        <v>16.308</v>
      </c>
      <c r="I263" s="200"/>
      <c r="J263" s="195"/>
      <c r="K263" s="195"/>
      <c r="L263" s="201"/>
      <c r="M263" s="202"/>
      <c r="N263" s="203"/>
      <c r="O263" s="203"/>
      <c r="P263" s="203"/>
      <c r="Q263" s="203"/>
      <c r="R263" s="203"/>
      <c r="S263" s="203"/>
      <c r="T263" s="204"/>
      <c r="AT263" s="205" t="s">
        <v>131</v>
      </c>
      <c r="AU263" s="205" t="s">
        <v>82</v>
      </c>
      <c r="AV263" s="12" t="s">
        <v>82</v>
      </c>
      <c r="AW263" s="12" t="s">
        <v>36</v>
      </c>
      <c r="AX263" s="12" t="s">
        <v>22</v>
      </c>
      <c r="AY263" s="205" t="s">
        <v>123</v>
      </c>
    </row>
    <row r="264" spans="2:65" s="1" customFormat="1" ht="16.5" customHeight="1">
      <c r="B264" s="35"/>
      <c r="C264" s="181" t="s">
        <v>446</v>
      </c>
      <c r="D264" s="181" t="s">
        <v>125</v>
      </c>
      <c r="E264" s="182" t="s">
        <v>447</v>
      </c>
      <c r="F264" s="183" t="s">
        <v>448</v>
      </c>
      <c r="G264" s="184" t="s">
        <v>149</v>
      </c>
      <c r="H264" s="185">
        <v>51.7</v>
      </c>
      <c r="I264" s="186"/>
      <c r="J264" s="187">
        <f>ROUND(I264*H264,2)</f>
        <v>0</v>
      </c>
      <c r="K264" s="183" t="s">
        <v>20</v>
      </c>
      <c r="L264" s="39"/>
      <c r="M264" s="188" t="s">
        <v>20</v>
      </c>
      <c r="N264" s="189" t="s">
        <v>44</v>
      </c>
      <c r="O264" s="64"/>
      <c r="P264" s="190">
        <f>O264*H264</f>
        <v>0</v>
      </c>
      <c r="Q264" s="190">
        <v>0</v>
      </c>
      <c r="R264" s="190">
        <f>Q264*H264</f>
        <v>0</v>
      </c>
      <c r="S264" s="190">
        <v>0</v>
      </c>
      <c r="T264" s="191">
        <f>S264*H264</f>
        <v>0</v>
      </c>
      <c r="AR264" s="192" t="s">
        <v>129</v>
      </c>
      <c r="AT264" s="192" t="s">
        <v>125</v>
      </c>
      <c r="AU264" s="192" t="s">
        <v>82</v>
      </c>
      <c r="AY264" s="18" t="s">
        <v>123</v>
      </c>
      <c r="BE264" s="193">
        <f>IF(N264="základní",J264,0)</f>
        <v>0</v>
      </c>
      <c r="BF264" s="193">
        <f>IF(N264="snížená",J264,0)</f>
        <v>0</v>
      </c>
      <c r="BG264" s="193">
        <f>IF(N264="zákl. přenesená",J264,0)</f>
        <v>0</v>
      </c>
      <c r="BH264" s="193">
        <f>IF(N264="sníž. přenesená",J264,0)</f>
        <v>0</v>
      </c>
      <c r="BI264" s="193">
        <f>IF(N264="nulová",J264,0)</f>
        <v>0</v>
      </c>
      <c r="BJ264" s="18" t="s">
        <v>22</v>
      </c>
      <c r="BK264" s="193">
        <f>ROUND(I264*H264,2)</f>
        <v>0</v>
      </c>
      <c r="BL264" s="18" t="s">
        <v>129</v>
      </c>
      <c r="BM264" s="192" t="s">
        <v>449</v>
      </c>
    </row>
    <row r="265" spans="2:65" s="1" customFormat="1" ht="16.5" customHeight="1">
      <c r="B265" s="35"/>
      <c r="C265" s="238" t="s">
        <v>450</v>
      </c>
      <c r="D265" s="238" t="s">
        <v>286</v>
      </c>
      <c r="E265" s="239" t="s">
        <v>451</v>
      </c>
      <c r="F265" s="240" t="s">
        <v>452</v>
      </c>
      <c r="G265" s="241" t="s">
        <v>349</v>
      </c>
      <c r="H265" s="242">
        <v>10.65</v>
      </c>
      <c r="I265" s="243">
        <v>0</v>
      </c>
      <c r="J265" s="244">
        <f>ROUND(I265*H265,2)</f>
        <v>0</v>
      </c>
      <c r="K265" s="240" t="s">
        <v>20</v>
      </c>
      <c r="L265" s="245"/>
      <c r="M265" s="246" t="s">
        <v>20</v>
      </c>
      <c r="N265" s="247" t="s">
        <v>44</v>
      </c>
      <c r="O265" s="64"/>
      <c r="P265" s="190">
        <f>O265*H265</f>
        <v>0</v>
      </c>
      <c r="Q265" s="190">
        <v>3.0800000000000001E-2</v>
      </c>
      <c r="R265" s="190">
        <f>Q265*H265</f>
        <v>0.32802000000000003</v>
      </c>
      <c r="S265" s="190">
        <v>0</v>
      </c>
      <c r="T265" s="191">
        <f>S265*H265</f>
        <v>0</v>
      </c>
      <c r="AR265" s="192" t="s">
        <v>161</v>
      </c>
      <c r="AT265" s="192" t="s">
        <v>286</v>
      </c>
      <c r="AU265" s="192" t="s">
        <v>82</v>
      </c>
      <c r="AY265" s="18" t="s">
        <v>123</v>
      </c>
      <c r="BE265" s="193">
        <f>IF(N265="základní",J265,0)</f>
        <v>0</v>
      </c>
      <c r="BF265" s="193">
        <f>IF(N265="snížená",J265,0)</f>
        <v>0</v>
      </c>
      <c r="BG265" s="193">
        <f>IF(N265="zákl. přenesená",J265,0)</f>
        <v>0</v>
      </c>
      <c r="BH265" s="193">
        <f>IF(N265="sníž. přenesená",J265,0)</f>
        <v>0</v>
      </c>
      <c r="BI265" s="193">
        <f>IF(N265="nulová",J265,0)</f>
        <v>0</v>
      </c>
      <c r="BJ265" s="18" t="s">
        <v>22</v>
      </c>
      <c r="BK265" s="193">
        <f>ROUND(I265*H265,2)</f>
        <v>0</v>
      </c>
      <c r="BL265" s="18" t="s">
        <v>129</v>
      </c>
      <c r="BM265" s="192" t="s">
        <v>453</v>
      </c>
    </row>
    <row r="266" spans="2:65" s="12" customFormat="1">
      <c r="B266" s="194"/>
      <c r="C266" s="195"/>
      <c r="D266" s="196" t="s">
        <v>131</v>
      </c>
      <c r="E266" s="197" t="s">
        <v>20</v>
      </c>
      <c r="F266" s="198" t="s">
        <v>454</v>
      </c>
      <c r="G266" s="195"/>
      <c r="H266" s="199">
        <v>10.65</v>
      </c>
      <c r="I266" s="200"/>
      <c r="J266" s="195"/>
      <c r="K266" s="195"/>
      <c r="L266" s="201"/>
      <c r="M266" s="202"/>
      <c r="N266" s="203"/>
      <c r="O266" s="203"/>
      <c r="P266" s="203"/>
      <c r="Q266" s="203"/>
      <c r="R266" s="203"/>
      <c r="S266" s="203"/>
      <c r="T266" s="204"/>
      <c r="AT266" s="205" t="s">
        <v>131</v>
      </c>
      <c r="AU266" s="205" t="s">
        <v>82</v>
      </c>
      <c r="AV266" s="12" t="s">
        <v>82</v>
      </c>
      <c r="AW266" s="12" t="s">
        <v>36</v>
      </c>
      <c r="AX266" s="12" t="s">
        <v>22</v>
      </c>
      <c r="AY266" s="205" t="s">
        <v>123</v>
      </c>
    </row>
    <row r="267" spans="2:65" s="1" customFormat="1" ht="16.5" customHeight="1">
      <c r="B267" s="35"/>
      <c r="C267" s="181" t="s">
        <v>455</v>
      </c>
      <c r="D267" s="181" t="s">
        <v>125</v>
      </c>
      <c r="E267" s="182" t="s">
        <v>456</v>
      </c>
      <c r="F267" s="183" t="s">
        <v>457</v>
      </c>
      <c r="G267" s="184" t="s">
        <v>149</v>
      </c>
      <c r="H267" s="185">
        <v>1</v>
      </c>
      <c r="I267" s="186"/>
      <c r="J267" s="187">
        <f t="shared" ref="J267:J272" si="0">ROUND(I267*H267,2)</f>
        <v>0</v>
      </c>
      <c r="K267" s="183" t="s">
        <v>20</v>
      </c>
      <c r="L267" s="39"/>
      <c r="M267" s="188" t="s">
        <v>20</v>
      </c>
      <c r="N267" s="189" t="s">
        <v>44</v>
      </c>
      <c r="O267" s="64"/>
      <c r="P267" s="190">
        <f t="shared" ref="P267:P272" si="1">O267*H267</f>
        <v>0</v>
      </c>
      <c r="Q267" s="190">
        <v>1.146E-2</v>
      </c>
      <c r="R267" s="190">
        <f t="shared" ref="R267:R272" si="2">Q267*H267</f>
        <v>1.146E-2</v>
      </c>
      <c r="S267" s="190">
        <v>0</v>
      </c>
      <c r="T267" s="191">
        <f t="shared" ref="T267:T272" si="3">S267*H267</f>
        <v>0</v>
      </c>
      <c r="AR267" s="192" t="s">
        <v>129</v>
      </c>
      <c r="AT267" s="192" t="s">
        <v>125</v>
      </c>
      <c r="AU267" s="192" t="s">
        <v>82</v>
      </c>
      <c r="AY267" s="18" t="s">
        <v>123</v>
      </c>
      <c r="BE267" s="193">
        <f t="shared" ref="BE267:BE272" si="4">IF(N267="základní",J267,0)</f>
        <v>0</v>
      </c>
      <c r="BF267" s="193">
        <f t="shared" ref="BF267:BF272" si="5">IF(N267="snížená",J267,0)</f>
        <v>0</v>
      </c>
      <c r="BG267" s="193">
        <f t="shared" ref="BG267:BG272" si="6">IF(N267="zákl. přenesená",J267,0)</f>
        <v>0</v>
      </c>
      <c r="BH267" s="193">
        <f t="shared" ref="BH267:BH272" si="7">IF(N267="sníž. přenesená",J267,0)</f>
        <v>0</v>
      </c>
      <c r="BI267" s="193">
        <f t="shared" ref="BI267:BI272" si="8">IF(N267="nulová",J267,0)</f>
        <v>0</v>
      </c>
      <c r="BJ267" s="18" t="s">
        <v>22</v>
      </c>
      <c r="BK267" s="193">
        <f t="shared" ref="BK267:BK272" si="9">ROUND(I267*H267,2)</f>
        <v>0</v>
      </c>
      <c r="BL267" s="18" t="s">
        <v>129</v>
      </c>
      <c r="BM267" s="192" t="s">
        <v>458</v>
      </c>
    </row>
    <row r="268" spans="2:65" s="1" customFormat="1" ht="16.5" customHeight="1">
      <c r="B268" s="35"/>
      <c r="C268" s="181" t="s">
        <v>459</v>
      </c>
      <c r="D268" s="181" t="s">
        <v>125</v>
      </c>
      <c r="E268" s="182" t="s">
        <v>460</v>
      </c>
      <c r="F268" s="183" t="s">
        <v>461</v>
      </c>
      <c r="G268" s="184" t="s">
        <v>349</v>
      </c>
      <c r="H268" s="185">
        <v>2</v>
      </c>
      <c r="I268" s="186"/>
      <c r="J268" s="187">
        <f t="shared" si="0"/>
        <v>0</v>
      </c>
      <c r="K268" s="183" t="s">
        <v>20</v>
      </c>
      <c r="L268" s="39"/>
      <c r="M268" s="188" t="s">
        <v>20</v>
      </c>
      <c r="N268" s="189" t="s">
        <v>44</v>
      </c>
      <c r="O268" s="64"/>
      <c r="P268" s="190">
        <f t="shared" si="1"/>
        <v>0</v>
      </c>
      <c r="Q268" s="190">
        <v>2.0000000000000002E-5</v>
      </c>
      <c r="R268" s="190">
        <f t="shared" si="2"/>
        <v>4.0000000000000003E-5</v>
      </c>
      <c r="S268" s="190">
        <v>0</v>
      </c>
      <c r="T268" s="191">
        <f t="shared" si="3"/>
        <v>0</v>
      </c>
      <c r="AR268" s="192" t="s">
        <v>129</v>
      </c>
      <c r="AT268" s="192" t="s">
        <v>125</v>
      </c>
      <c r="AU268" s="192" t="s">
        <v>82</v>
      </c>
      <c r="AY268" s="18" t="s">
        <v>123</v>
      </c>
      <c r="BE268" s="193">
        <f t="shared" si="4"/>
        <v>0</v>
      </c>
      <c r="BF268" s="193">
        <f t="shared" si="5"/>
        <v>0</v>
      </c>
      <c r="BG268" s="193">
        <f t="shared" si="6"/>
        <v>0</v>
      </c>
      <c r="BH268" s="193">
        <f t="shared" si="7"/>
        <v>0</v>
      </c>
      <c r="BI268" s="193">
        <f t="shared" si="8"/>
        <v>0</v>
      </c>
      <c r="BJ268" s="18" t="s">
        <v>22</v>
      </c>
      <c r="BK268" s="193">
        <f t="shared" si="9"/>
        <v>0</v>
      </c>
      <c r="BL268" s="18" t="s">
        <v>129</v>
      </c>
      <c r="BM268" s="192" t="s">
        <v>462</v>
      </c>
    </row>
    <row r="269" spans="2:65" s="1" customFormat="1" ht="16.5" customHeight="1">
      <c r="B269" s="35"/>
      <c r="C269" s="238" t="s">
        <v>463</v>
      </c>
      <c r="D269" s="238" t="s">
        <v>286</v>
      </c>
      <c r="E269" s="239" t="s">
        <v>464</v>
      </c>
      <c r="F269" s="240" t="s">
        <v>465</v>
      </c>
      <c r="G269" s="241" t="s">
        <v>349</v>
      </c>
      <c r="H269" s="242">
        <v>2</v>
      </c>
      <c r="I269" s="243">
        <v>0</v>
      </c>
      <c r="J269" s="244">
        <f t="shared" si="0"/>
        <v>0</v>
      </c>
      <c r="K269" s="240" t="s">
        <v>20</v>
      </c>
      <c r="L269" s="245"/>
      <c r="M269" s="246" t="s">
        <v>20</v>
      </c>
      <c r="N269" s="247" t="s">
        <v>44</v>
      </c>
      <c r="O269" s="64"/>
      <c r="P269" s="190">
        <f t="shared" si="1"/>
        <v>0</v>
      </c>
      <c r="Q269" s="190">
        <v>3.5000000000000001E-3</v>
      </c>
      <c r="R269" s="190">
        <f t="shared" si="2"/>
        <v>7.0000000000000001E-3</v>
      </c>
      <c r="S269" s="190">
        <v>0</v>
      </c>
      <c r="T269" s="191">
        <f t="shared" si="3"/>
        <v>0</v>
      </c>
      <c r="AR269" s="192" t="s">
        <v>161</v>
      </c>
      <c r="AT269" s="192" t="s">
        <v>286</v>
      </c>
      <c r="AU269" s="192" t="s">
        <v>82</v>
      </c>
      <c r="AY269" s="18" t="s">
        <v>123</v>
      </c>
      <c r="BE269" s="193">
        <f t="shared" si="4"/>
        <v>0</v>
      </c>
      <c r="BF269" s="193">
        <f t="shared" si="5"/>
        <v>0</v>
      </c>
      <c r="BG269" s="193">
        <f t="shared" si="6"/>
        <v>0</v>
      </c>
      <c r="BH269" s="193">
        <f t="shared" si="7"/>
        <v>0</v>
      </c>
      <c r="BI269" s="193">
        <f t="shared" si="8"/>
        <v>0</v>
      </c>
      <c r="BJ269" s="18" t="s">
        <v>22</v>
      </c>
      <c r="BK269" s="193">
        <f t="shared" si="9"/>
        <v>0</v>
      </c>
      <c r="BL269" s="18" t="s">
        <v>129</v>
      </c>
      <c r="BM269" s="192" t="s">
        <v>466</v>
      </c>
    </row>
    <row r="270" spans="2:65" s="1" customFormat="1" ht="16.5" customHeight="1">
      <c r="B270" s="35"/>
      <c r="C270" s="181" t="s">
        <v>467</v>
      </c>
      <c r="D270" s="181" t="s">
        <v>125</v>
      </c>
      <c r="E270" s="182" t="s">
        <v>468</v>
      </c>
      <c r="F270" s="183" t="s">
        <v>469</v>
      </c>
      <c r="G270" s="184" t="s">
        <v>349</v>
      </c>
      <c r="H270" s="185">
        <v>5</v>
      </c>
      <c r="I270" s="186"/>
      <c r="J270" s="187">
        <f t="shared" si="0"/>
        <v>0</v>
      </c>
      <c r="K270" s="183" t="s">
        <v>20</v>
      </c>
      <c r="L270" s="39"/>
      <c r="M270" s="188" t="s">
        <v>20</v>
      </c>
      <c r="N270" s="189" t="s">
        <v>44</v>
      </c>
      <c r="O270" s="64"/>
      <c r="P270" s="190">
        <f t="shared" si="1"/>
        <v>0</v>
      </c>
      <c r="Q270" s="190">
        <v>0.46005000000000001</v>
      </c>
      <c r="R270" s="190">
        <f t="shared" si="2"/>
        <v>2.3002500000000001</v>
      </c>
      <c r="S270" s="190">
        <v>0</v>
      </c>
      <c r="T270" s="191">
        <f t="shared" si="3"/>
        <v>0</v>
      </c>
      <c r="AR270" s="192" t="s">
        <v>129</v>
      </c>
      <c r="AT270" s="192" t="s">
        <v>125</v>
      </c>
      <c r="AU270" s="192" t="s">
        <v>82</v>
      </c>
      <c r="AY270" s="18" t="s">
        <v>123</v>
      </c>
      <c r="BE270" s="193">
        <f t="shared" si="4"/>
        <v>0</v>
      </c>
      <c r="BF270" s="193">
        <f t="shared" si="5"/>
        <v>0</v>
      </c>
      <c r="BG270" s="193">
        <f t="shared" si="6"/>
        <v>0</v>
      </c>
      <c r="BH270" s="193">
        <f t="shared" si="7"/>
        <v>0</v>
      </c>
      <c r="BI270" s="193">
        <f t="shared" si="8"/>
        <v>0</v>
      </c>
      <c r="BJ270" s="18" t="s">
        <v>22</v>
      </c>
      <c r="BK270" s="193">
        <f t="shared" si="9"/>
        <v>0</v>
      </c>
      <c r="BL270" s="18" t="s">
        <v>129</v>
      </c>
      <c r="BM270" s="192" t="s">
        <v>470</v>
      </c>
    </row>
    <row r="271" spans="2:65" s="1" customFormat="1" ht="16.5" customHeight="1">
      <c r="B271" s="35"/>
      <c r="C271" s="181" t="s">
        <v>471</v>
      </c>
      <c r="D271" s="181" t="s">
        <v>125</v>
      </c>
      <c r="E271" s="182" t="s">
        <v>472</v>
      </c>
      <c r="F271" s="183" t="s">
        <v>473</v>
      </c>
      <c r="G271" s="184" t="s">
        <v>149</v>
      </c>
      <c r="H271" s="185">
        <v>146.69999999999999</v>
      </c>
      <c r="I271" s="186"/>
      <c r="J271" s="187">
        <f t="shared" si="0"/>
        <v>0</v>
      </c>
      <c r="K271" s="183" t="s">
        <v>20</v>
      </c>
      <c r="L271" s="39"/>
      <c r="M271" s="188" t="s">
        <v>20</v>
      </c>
      <c r="N271" s="189" t="s">
        <v>44</v>
      </c>
      <c r="O271" s="64"/>
      <c r="P271" s="190">
        <f t="shared" si="1"/>
        <v>0</v>
      </c>
      <c r="Q271" s="190">
        <v>0</v>
      </c>
      <c r="R271" s="190">
        <f t="shared" si="2"/>
        <v>0</v>
      </c>
      <c r="S271" s="190">
        <v>0</v>
      </c>
      <c r="T271" s="191">
        <f t="shared" si="3"/>
        <v>0</v>
      </c>
      <c r="AR271" s="192" t="s">
        <v>129</v>
      </c>
      <c r="AT271" s="192" t="s">
        <v>125</v>
      </c>
      <c r="AU271" s="192" t="s">
        <v>82</v>
      </c>
      <c r="AY271" s="18" t="s">
        <v>123</v>
      </c>
      <c r="BE271" s="193">
        <f t="shared" si="4"/>
        <v>0</v>
      </c>
      <c r="BF271" s="193">
        <f t="shared" si="5"/>
        <v>0</v>
      </c>
      <c r="BG271" s="193">
        <f t="shared" si="6"/>
        <v>0</v>
      </c>
      <c r="BH271" s="193">
        <f t="shared" si="7"/>
        <v>0</v>
      </c>
      <c r="BI271" s="193">
        <f t="shared" si="8"/>
        <v>0</v>
      </c>
      <c r="BJ271" s="18" t="s">
        <v>22</v>
      </c>
      <c r="BK271" s="193">
        <f t="shared" si="9"/>
        <v>0</v>
      </c>
      <c r="BL271" s="18" t="s">
        <v>129</v>
      </c>
      <c r="BM271" s="192" t="s">
        <v>474</v>
      </c>
    </row>
    <row r="272" spans="2:65" s="1" customFormat="1" ht="16.5" customHeight="1">
      <c r="B272" s="35"/>
      <c r="C272" s="181" t="s">
        <v>475</v>
      </c>
      <c r="D272" s="181" t="s">
        <v>125</v>
      </c>
      <c r="E272" s="182" t="s">
        <v>476</v>
      </c>
      <c r="F272" s="183" t="s">
        <v>477</v>
      </c>
      <c r="G272" s="184" t="s">
        <v>349</v>
      </c>
      <c r="H272" s="185">
        <v>5.5</v>
      </c>
      <c r="I272" s="186"/>
      <c r="J272" s="187">
        <f t="shared" si="0"/>
        <v>0</v>
      </c>
      <c r="K272" s="183" t="s">
        <v>20</v>
      </c>
      <c r="L272" s="39"/>
      <c r="M272" s="188" t="s">
        <v>20</v>
      </c>
      <c r="N272" s="189" t="s">
        <v>44</v>
      </c>
      <c r="O272" s="64"/>
      <c r="P272" s="190">
        <f t="shared" si="1"/>
        <v>0</v>
      </c>
      <c r="Q272" s="190">
        <v>3.7170000000000002E-2</v>
      </c>
      <c r="R272" s="190">
        <f t="shared" si="2"/>
        <v>0.20443500000000001</v>
      </c>
      <c r="S272" s="190">
        <v>0</v>
      </c>
      <c r="T272" s="191">
        <f t="shared" si="3"/>
        <v>0</v>
      </c>
      <c r="AR272" s="192" t="s">
        <v>129</v>
      </c>
      <c r="AT272" s="192" t="s">
        <v>125</v>
      </c>
      <c r="AU272" s="192" t="s">
        <v>82</v>
      </c>
      <c r="AY272" s="18" t="s">
        <v>123</v>
      </c>
      <c r="BE272" s="193">
        <f t="shared" si="4"/>
        <v>0</v>
      </c>
      <c r="BF272" s="193">
        <f t="shared" si="5"/>
        <v>0</v>
      </c>
      <c r="BG272" s="193">
        <f t="shared" si="6"/>
        <v>0</v>
      </c>
      <c r="BH272" s="193">
        <f t="shared" si="7"/>
        <v>0</v>
      </c>
      <c r="BI272" s="193">
        <f t="shared" si="8"/>
        <v>0</v>
      </c>
      <c r="BJ272" s="18" t="s">
        <v>22</v>
      </c>
      <c r="BK272" s="193">
        <f t="shared" si="9"/>
        <v>0</v>
      </c>
      <c r="BL272" s="18" t="s">
        <v>129</v>
      </c>
      <c r="BM272" s="192" t="s">
        <v>478</v>
      </c>
    </row>
    <row r="273" spans="2:65" s="12" customFormat="1">
      <c r="B273" s="194"/>
      <c r="C273" s="195"/>
      <c r="D273" s="196" t="s">
        <v>131</v>
      </c>
      <c r="E273" s="197" t="s">
        <v>20</v>
      </c>
      <c r="F273" s="198" t="s">
        <v>479</v>
      </c>
      <c r="G273" s="195"/>
      <c r="H273" s="199">
        <v>5.5</v>
      </c>
      <c r="I273" s="200"/>
      <c r="J273" s="195"/>
      <c r="K273" s="195"/>
      <c r="L273" s="201"/>
      <c r="M273" s="202"/>
      <c r="N273" s="203"/>
      <c r="O273" s="203"/>
      <c r="P273" s="203"/>
      <c r="Q273" s="203"/>
      <c r="R273" s="203"/>
      <c r="S273" s="203"/>
      <c r="T273" s="204"/>
      <c r="AT273" s="205" t="s">
        <v>131</v>
      </c>
      <c r="AU273" s="205" t="s">
        <v>82</v>
      </c>
      <c r="AV273" s="12" t="s">
        <v>82</v>
      </c>
      <c r="AW273" s="12" t="s">
        <v>36</v>
      </c>
      <c r="AX273" s="12" t="s">
        <v>22</v>
      </c>
      <c r="AY273" s="205" t="s">
        <v>123</v>
      </c>
    </row>
    <row r="274" spans="2:65" s="1" customFormat="1" ht="16.5" customHeight="1">
      <c r="B274" s="35"/>
      <c r="C274" s="181" t="s">
        <v>480</v>
      </c>
      <c r="D274" s="181" t="s">
        <v>125</v>
      </c>
      <c r="E274" s="182" t="s">
        <v>481</v>
      </c>
      <c r="F274" s="183" t="s">
        <v>482</v>
      </c>
      <c r="G274" s="184" t="s">
        <v>349</v>
      </c>
      <c r="H274" s="185">
        <v>2.5</v>
      </c>
      <c r="I274" s="186"/>
      <c r="J274" s="187">
        <f>ROUND(I274*H274,2)</f>
        <v>0</v>
      </c>
      <c r="K274" s="183" t="s">
        <v>20</v>
      </c>
      <c r="L274" s="39"/>
      <c r="M274" s="188" t="s">
        <v>20</v>
      </c>
      <c r="N274" s="189" t="s">
        <v>44</v>
      </c>
      <c r="O274" s="64"/>
      <c r="P274" s="190">
        <f>O274*H274</f>
        <v>0</v>
      </c>
      <c r="Q274" s="190">
        <v>2.5485699999999998</v>
      </c>
      <c r="R274" s="190">
        <f>Q274*H274</f>
        <v>6.3714249999999995</v>
      </c>
      <c r="S274" s="190">
        <v>0</v>
      </c>
      <c r="T274" s="191">
        <f>S274*H274</f>
        <v>0</v>
      </c>
      <c r="AR274" s="192" t="s">
        <v>129</v>
      </c>
      <c r="AT274" s="192" t="s">
        <v>125</v>
      </c>
      <c r="AU274" s="192" t="s">
        <v>82</v>
      </c>
      <c r="AY274" s="18" t="s">
        <v>123</v>
      </c>
      <c r="BE274" s="193">
        <f>IF(N274="základní",J274,0)</f>
        <v>0</v>
      </c>
      <c r="BF274" s="193">
        <f>IF(N274="snížená",J274,0)</f>
        <v>0</v>
      </c>
      <c r="BG274" s="193">
        <f>IF(N274="zákl. přenesená",J274,0)</f>
        <v>0</v>
      </c>
      <c r="BH274" s="193">
        <f>IF(N274="sníž. přenesená",J274,0)</f>
        <v>0</v>
      </c>
      <c r="BI274" s="193">
        <f>IF(N274="nulová",J274,0)</f>
        <v>0</v>
      </c>
      <c r="BJ274" s="18" t="s">
        <v>22</v>
      </c>
      <c r="BK274" s="193">
        <f>ROUND(I274*H274,2)</f>
        <v>0</v>
      </c>
      <c r="BL274" s="18" t="s">
        <v>129</v>
      </c>
      <c r="BM274" s="192" t="s">
        <v>483</v>
      </c>
    </row>
    <row r="275" spans="2:65" s="12" customFormat="1">
      <c r="B275" s="194"/>
      <c r="C275" s="195"/>
      <c r="D275" s="196" t="s">
        <v>131</v>
      </c>
      <c r="E275" s="197" t="s">
        <v>20</v>
      </c>
      <c r="F275" s="198" t="s">
        <v>484</v>
      </c>
      <c r="G275" s="195"/>
      <c r="H275" s="199">
        <v>2.5</v>
      </c>
      <c r="I275" s="200"/>
      <c r="J275" s="195"/>
      <c r="K275" s="195"/>
      <c r="L275" s="201"/>
      <c r="M275" s="202"/>
      <c r="N275" s="203"/>
      <c r="O275" s="203"/>
      <c r="P275" s="203"/>
      <c r="Q275" s="203"/>
      <c r="R275" s="203"/>
      <c r="S275" s="203"/>
      <c r="T275" s="204"/>
      <c r="AT275" s="205" t="s">
        <v>131</v>
      </c>
      <c r="AU275" s="205" t="s">
        <v>82</v>
      </c>
      <c r="AV275" s="12" t="s">
        <v>82</v>
      </c>
      <c r="AW275" s="12" t="s">
        <v>36</v>
      </c>
      <c r="AX275" s="12" t="s">
        <v>73</v>
      </c>
      <c r="AY275" s="205" t="s">
        <v>123</v>
      </c>
    </row>
    <row r="276" spans="2:65" s="13" customFormat="1">
      <c r="B276" s="206"/>
      <c r="C276" s="207"/>
      <c r="D276" s="196" t="s">
        <v>131</v>
      </c>
      <c r="E276" s="208" t="s">
        <v>20</v>
      </c>
      <c r="F276" s="209" t="s">
        <v>192</v>
      </c>
      <c r="G276" s="207"/>
      <c r="H276" s="210">
        <v>2.5</v>
      </c>
      <c r="I276" s="211"/>
      <c r="J276" s="207"/>
      <c r="K276" s="207"/>
      <c r="L276" s="212"/>
      <c r="M276" s="213"/>
      <c r="N276" s="214"/>
      <c r="O276" s="214"/>
      <c r="P276" s="214"/>
      <c r="Q276" s="214"/>
      <c r="R276" s="214"/>
      <c r="S276" s="214"/>
      <c r="T276" s="215"/>
      <c r="AT276" s="216" t="s">
        <v>131</v>
      </c>
      <c r="AU276" s="216" t="s">
        <v>82</v>
      </c>
      <c r="AV276" s="13" t="s">
        <v>129</v>
      </c>
      <c r="AW276" s="13" t="s">
        <v>36</v>
      </c>
      <c r="AX276" s="13" t="s">
        <v>22</v>
      </c>
      <c r="AY276" s="216" t="s">
        <v>123</v>
      </c>
    </row>
    <row r="277" spans="2:65" s="1" customFormat="1" ht="16.5" customHeight="1">
      <c r="B277" s="35"/>
      <c r="C277" s="238" t="s">
        <v>485</v>
      </c>
      <c r="D277" s="238" t="s">
        <v>286</v>
      </c>
      <c r="E277" s="239" t="s">
        <v>486</v>
      </c>
      <c r="F277" s="240" t="s">
        <v>487</v>
      </c>
      <c r="G277" s="241" t="s">
        <v>349</v>
      </c>
      <c r="H277" s="242">
        <v>2.5</v>
      </c>
      <c r="I277" s="243">
        <v>0</v>
      </c>
      <c r="J277" s="244">
        <f>ROUND(I277*H277,2)</f>
        <v>0</v>
      </c>
      <c r="K277" s="240" t="s">
        <v>20</v>
      </c>
      <c r="L277" s="245"/>
      <c r="M277" s="246" t="s">
        <v>20</v>
      </c>
      <c r="N277" s="247" t="s">
        <v>44</v>
      </c>
      <c r="O277" s="64"/>
      <c r="P277" s="190">
        <f>O277*H277</f>
        <v>0</v>
      </c>
      <c r="Q277" s="190">
        <v>2.15</v>
      </c>
      <c r="R277" s="190">
        <f>Q277*H277</f>
        <v>5.375</v>
      </c>
      <c r="S277" s="190">
        <v>0</v>
      </c>
      <c r="T277" s="191">
        <f>S277*H277</f>
        <v>0</v>
      </c>
      <c r="AR277" s="192" t="s">
        <v>161</v>
      </c>
      <c r="AT277" s="192" t="s">
        <v>286</v>
      </c>
      <c r="AU277" s="192" t="s">
        <v>82</v>
      </c>
      <c r="AY277" s="18" t="s">
        <v>123</v>
      </c>
      <c r="BE277" s="193">
        <f>IF(N277="základní",J277,0)</f>
        <v>0</v>
      </c>
      <c r="BF277" s="193">
        <f>IF(N277="snížená",J277,0)</f>
        <v>0</v>
      </c>
      <c r="BG277" s="193">
        <f>IF(N277="zákl. přenesená",J277,0)</f>
        <v>0</v>
      </c>
      <c r="BH277" s="193">
        <f>IF(N277="sníž. přenesená",J277,0)</f>
        <v>0</v>
      </c>
      <c r="BI277" s="193">
        <f>IF(N277="nulová",J277,0)</f>
        <v>0</v>
      </c>
      <c r="BJ277" s="18" t="s">
        <v>22</v>
      </c>
      <c r="BK277" s="193">
        <f>ROUND(I277*H277,2)</f>
        <v>0</v>
      </c>
      <c r="BL277" s="18" t="s">
        <v>129</v>
      </c>
      <c r="BM277" s="192" t="s">
        <v>488</v>
      </c>
    </row>
    <row r="278" spans="2:65" s="12" customFormat="1">
      <c r="B278" s="194"/>
      <c r="C278" s="195"/>
      <c r="D278" s="196" t="s">
        <v>131</v>
      </c>
      <c r="E278" s="197" t="s">
        <v>20</v>
      </c>
      <c r="F278" s="198" t="s">
        <v>489</v>
      </c>
      <c r="G278" s="195"/>
      <c r="H278" s="199">
        <v>2.5</v>
      </c>
      <c r="I278" s="200"/>
      <c r="J278" s="195"/>
      <c r="K278" s="195"/>
      <c r="L278" s="201"/>
      <c r="M278" s="202"/>
      <c r="N278" s="203"/>
      <c r="O278" s="203"/>
      <c r="P278" s="203"/>
      <c r="Q278" s="203"/>
      <c r="R278" s="203"/>
      <c r="S278" s="203"/>
      <c r="T278" s="204"/>
      <c r="AT278" s="205" t="s">
        <v>131</v>
      </c>
      <c r="AU278" s="205" t="s">
        <v>82</v>
      </c>
      <c r="AV278" s="12" t="s">
        <v>82</v>
      </c>
      <c r="AW278" s="12" t="s">
        <v>36</v>
      </c>
      <c r="AX278" s="12" t="s">
        <v>22</v>
      </c>
      <c r="AY278" s="205" t="s">
        <v>123</v>
      </c>
    </row>
    <row r="279" spans="2:65" s="1" customFormat="1" ht="16.5" customHeight="1">
      <c r="B279" s="35"/>
      <c r="C279" s="238" t="s">
        <v>490</v>
      </c>
      <c r="D279" s="238" t="s">
        <v>286</v>
      </c>
      <c r="E279" s="239" t="s">
        <v>491</v>
      </c>
      <c r="F279" s="240" t="s">
        <v>492</v>
      </c>
      <c r="G279" s="241" t="s">
        <v>349</v>
      </c>
      <c r="H279" s="242">
        <v>0.5</v>
      </c>
      <c r="I279" s="243">
        <v>0</v>
      </c>
      <c r="J279" s="244">
        <f>ROUND(I279*H279,2)</f>
        <v>0</v>
      </c>
      <c r="K279" s="240" t="s">
        <v>20</v>
      </c>
      <c r="L279" s="245"/>
      <c r="M279" s="246" t="s">
        <v>20</v>
      </c>
      <c r="N279" s="247" t="s">
        <v>44</v>
      </c>
      <c r="O279" s="64"/>
      <c r="P279" s="190">
        <f>O279*H279</f>
        <v>0</v>
      </c>
      <c r="Q279" s="190">
        <v>0.254</v>
      </c>
      <c r="R279" s="190">
        <f>Q279*H279</f>
        <v>0.127</v>
      </c>
      <c r="S279" s="190">
        <v>0</v>
      </c>
      <c r="T279" s="191">
        <f>S279*H279</f>
        <v>0</v>
      </c>
      <c r="AR279" s="192" t="s">
        <v>161</v>
      </c>
      <c r="AT279" s="192" t="s">
        <v>286</v>
      </c>
      <c r="AU279" s="192" t="s">
        <v>82</v>
      </c>
      <c r="AY279" s="18" t="s">
        <v>123</v>
      </c>
      <c r="BE279" s="193">
        <f>IF(N279="základní",J279,0)</f>
        <v>0</v>
      </c>
      <c r="BF279" s="193">
        <f>IF(N279="snížená",J279,0)</f>
        <v>0</v>
      </c>
      <c r="BG279" s="193">
        <f>IF(N279="zákl. přenesená",J279,0)</f>
        <v>0</v>
      </c>
      <c r="BH279" s="193">
        <f>IF(N279="sníž. přenesená",J279,0)</f>
        <v>0</v>
      </c>
      <c r="BI279" s="193">
        <f>IF(N279="nulová",J279,0)</f>
        <v>0</v>
      </c>
      <c r="BJ279" s="18" t="s">
        <v>22</v>
      </c>
      <c r="BK279" s="193">
        <f>ROUND(I279*H279,2)</f>
        <v>0</v>
      </c>
      <c r="BL279" s="18" t="s">
        <v>129</v>
      </c>
      <c r="BM279" s="192" t="s">
        <v>493</v>
      </c>
    </row>
    <row r="280" spans="2:65" s="12" customFormat="1">
      <c r="B280" s="194"/>
      <c r="C280" s="195"/>
      <c r="D280" s="196" t="s">
        <v>131</v>
      </c>
      <c r="E280" s="197" t="s">
        <v>20</v>
      </c>
      <c r="F280" s="198" t="s">
        <v>494</v>
      </c>
      <c r="G280" s="195"/>
      <c r="H280" s="199">
        <v>0.5</v>
      </c>
      <c r="I280" s="200"/>
      <c r="J280" s="195"/>
      <c r="K280" s="195"/>
      <c r="L280" s="201"/>
      <c r="M280" s="202"/>
      <c r="N280" s="203"/>
      <c r="O280" s="203"/>
      <c r="P280" s="203"/>
      <c r="Q280" s="203"/>
      <c r="R280" s="203"/>
      <c r="S280" s="203"/>
      <c r="T280" s="204"/>
      <c r="AT280" s="205" t="s">
        <v>131</v>
      </c>
      <c r="AU280" s="205" t="s">
        <v>82</v>
      </c>
      <c r="AV280" s="12" t="s">
        <v>82</v>
      </c>
      <c r="AW280" s="12" t="s">
        <v>36</v>
      </c>
      <c r="AX280" s="12" t="s">
        <v>22</v>
      </c>
      <c r="AY280" s="205" t="s">
        <v>123</v>
      </c>
    </row>
    <row r="281" spans="2:65" s="1" customFormat="1" ht="16.5" customHeight="1">
      <c r="B281" s="35"/>
      <c r="C281" s="238" t="s">
        <v>495</v>
      </c>
      <c r="D281" s="238" t="s">
        <v>286</v>
      </c>
      <c r="E281" s="239" t="s">
        <v>496</v>
      </c>
      <c r="F281" s="240" t="s">
        <v>497</v>
      </c>
      <c r="G281" s="241" t="s">
        <v>349</v>
      </c>
      <c r="H281" s="242">
        <v>0.5</v>
      </c>
      <c r="I281" s="243">
        <v>0</v>
      </c>
      <c r="J281" s="244">
        <f>ROUND(I281*H281,2)</f>
        <v>0</v>
      </c>
      <c r="K281" s="240" t="s">
        <v>20</v>
      </c>
      <c r="L281" s="245"/>
      <c r="M281" s="246" t="s">
        <v>20</v>
      </c>
      <c r="N281" s="247" t="s">
        <v>44</v>
      </c>
      <c r="O281" s="64"/>
      <c r="P281" s="190">
        <f>O281*H281</f>
        <v>0</v>
      </c>
      <c r="Q281" s="190">
        <v>0.50600000000000001</v>
      </c>
      <c r="R281" s="190">
        <f>Q281*H281</f>
        <v>0.253</v>
      </c>
      <c r="S281" s="190">
        <v>0</v>
      </c>
      <c r="T281" s="191">
        <f>S281*H281</f>
        <v>0</v>
      </c>
      <c r="AR281" s="192" t="s">
        <v>161</v>
      </c>
      <c r="AT281" s="192" t="s">
        <v>286</v>
      </c>
      <c r="AU281" s="192" t="s">
        <v>82</v>
      </c>
      <c r="AY281" s="18" t="s">
        <v>123</v>
      </c>
      <c r="BE281" s="193">
        <f>IF(N281="základní",J281,0)</f>
        <v>0</v>
      </c>
      <c r="BF281" s="193">
        <f>IF(N281="snížená",J281,0)</f>
        <v>0</v>
      </c>
      <c r="BG281" s="193">
        <f>IF(N281="zákl. přenesená",J281,0)</f>
        <v>0</v>
      </c>
      <c r="BH281" s="193">
        <f>IF(N281="sníž. přenesená",J281,0)</f>
        <v>0</v>
      </c>
      <c r="BI281" s="193">
        <f>IF(N281="nulová",J281,0)</f>
        <v>0</v>
      </c>
      <c r="BJ281" s="18" t="s">
        <v>22</v>
      </c>
      <c r="BK281" s="193">
        <f>ROUND(I281*H281,2)</f>
        <v>0</v>
      </c>
      <c r="BL281" s="18" t="s">
        <v>129</v>
      </c>
      <c r="BM281" s="192" t="s">
        <v>498</v>
      </c>
    </row>
    <row r="282" spans="2:65" s="12" customFormat="1">
      <c r="B282" s="194"/>
      <c r="C282" s="195"/>
      <c r="D282" s="196" t="s">
        <v>131</v>
      </c>
      <c r="E282" s="197" t="s">
        <v>20</v>
      </c>
      <c r="F282" s="198" t="s">
        <v>494</v>
      </c>
      <c r="G282" s="195"/>
      <c r="H282" s="199">
        <v>0.5</v>
      </c>
      <c r="I282" s="200"/>
      <c r="J282" s="195"/>
      <c r="K282" s="195"/>
      <c r="L282" s="201"/>
      <c r="M282" s="202"/>
      <c r="N282" s="203"/>
      <c r="O282" s="203"/>
      <c r="P282" s="203"/>
      <c r="Q282" s="203"/>
      <c r="R282" s="203"/>
      <c r="S282" s="203"/>
      <c r="T282" s="204"/>
      <c r="AT282" s="205" t="s">
        <v>131</v>
      </c>
      <c r="AU282" s="205" t="s">
        <v>82</v>
      </c>
      <c r="AV282" s="12" t="s">
        <v>82</v>
      </c>
      <c r="AW282" s="12" t="s">
        <v>36</v>
      </c>
      <c r="AX282" s="12" t="s">
        <v>22</v>
      </c>
      <c r="AY282" s="205" t="s">
        <v>123</v>
      </c>
    </row>
    <row r="283" spans="2:65" s="1" customFormat="1" ht="16.5" customHeight="1">
      <c r="B283" s="35"/>
      <c r="C283" s="238" t="s">
        <v>499</v>
      </c>
      <c r="D283" s="238" t="s">
        <v>286</v>
      </c>
      <c r="E283" s="239" t="s">
        <v>500</v>
      </c>
      <c r="F283" s="240" t="s">
        <v>501</v>
      </c>
      <c r="G283" s="241" t="s">
        <v>502</v>
      </c>
      <c r="H283" s="242">
        <v>0.5</v>
      </c>
      <c r="I283" s="243">
        <v>0</v>
      </c>
      <c r="J283" s="244">
        <f>ROUND(I283*H283,2)</f>
        <v>0</v>
      </c>
      <c r="K283" s="240" t="s">
        <v>20</v>
      </c>
      <c r="L283" s="245"/>
      <c r="M283" s="246" t="s">
        <v>20</v>
      </c>
      <c r="N283" s="247" t="s">
        <v>44</v>
      </c>
      <c r="O283" s="64"/>
      <c r="P283" s="190">
        <f>O283*H283</f>
        <v>0</v>
      </c>
      <c r="Q283" s="190">
        <v>0.18840000000000001</v>
      </c>
      <c r="R283" s="190">
        <f>Q283*H283</f>
        <v>9.4200000000000006E-2</v>
      </c>
      <c r="S283" s="190">
        <v>0</v>
      </c>
      <c r="T283" s="191">
        <f>S283*H283</f>
        <v>0</v>
      </c>
      <c r="AR283" s="192" t="s">
        <v>161</v>
      </c>
      <c r="AT283" s="192" t="s">
        <v>286</v>
      </c>
      <c r="AU283" s="192" t="s">
        <v>82</v>
      </c>
      <c r="AY283" s="18" t="s">
        <v>123</v>
      </c>
      <c r="BE283" s="193">
        <f>IF(N283="základní",J283,0)</f>
        <v>0</v>
      </c>
      <c r="BF283" s="193">
        <f>IF(N283="snížená",J283,0)</f>
        <v>0</v>
      </c>
      <c r="BG283" s="193">
        <f>IF(N283="zákl. přenesená",J283,0)</f>
        <v>0</v>
      </c>
      <c r="BH283" s="193">
        <f>IF(N283="sníž. přenesená",J283,0)</f>
        <v>0</v>
      </c>
      <c r="BI283" s="193">
        <f>IF(N283="nulová",J283,0)</f>
        <v>0</v>
      </c>
      <c r="BJ283" s="18" t="s">
        <v>22</v>
      </c>
      <c r="BK283" s="193">
        <f>ROUND(I283*H283,2)</f>
        <v>0</v>
      </c>
      <c r="BL283" s="18" t="s">
        <v>129</v>
      </c>
      <c r="BM283" s="192" t="s">
        <v>503</v>
      </c>
    </row>
    <row r="284" spans="2:65" s="12" customFormat="1">
      <c r="B284" s="194"/>
      <c r="C284" s="195"/>
      <c r="D284" s="196" t="s">
        <v>131</v>
      </c>
      <c r="E284" s="197" t="s">
        <v>20</v>
      </c>
      <c r="F284" s="198" t="s">
        <v>494</v>
      </c>
      <c r="G284" s="195"/>
      <c r="H284" s="199">
        <v>0.5</v>
      </c>
      <c r="I284" s="200"/>
      <c r="J284" s="195"/>
      <c r="K284" s="195"/>
      <c r="L284" s="201"/>
      <c r="M284" s="202"/>
      <c r="N284" s="203"/>
      <c r="O284" s="203"/>
      <c r="P284" s="203"/>
      <c r="Q284" s="203"/>
      <c r="R284" s="203"/>
      <c r="S284" s="203"/>
      <c r="T284" s="204"/>
      <c r="AT284" s="205" t="s">
        <v>131</v>
      </c>
      <c r="AU284" s="205" t="s">
        <v>82</v>
      </c>
      <c r="AV284" s="12" t="s">
        <v>82</v>
      </c>
      <c r="AW284" s="12" t="s">
        <v>36</v>
      </c>
      <c r="AX284" s="12" t="s">
        <v>22</v>
      </c>
      <c r="AY284" s="205" t="s">
        <v>123</v>
      </c>
    </row>
    <row r="285" spans="2:65" s="1" customFormat="1" ht="16.5" customHeight="1">
      <c r="B285" s="35"/>
      <c r="C285" s="238" t="s">
        <v>504</v>
      </c>
      <c r="D285" s="238" t="s">
        <v>286</v>
      </c>
      <c r="E285" s="239" t="s">
        <v>505</v>
      </c>
      <c r="F285" s="240" t="s">
        <v>506</v>
      </c>
      <c r="G285" s="241" t="s">
        <v>349</v>
      </c>
      <c r="H285" s="242">
        <v>1</v>
      </c>
      <c r="I285" s="243">
        <v>0</v>
      </c>
      <c r="J285" s="244">
        <f>ROUND(I285*H285,2)</f>
        <v>0</v>
      </c>
      <c r="K285" s="240" t="s">
        <v>20</v>
      </c>
      <c r="L285" s="245"/>
      <c r="M285" s="246" t="s">
        <v>20</v>
      </c>
      <c r="N285" s="247" t="s">
        <v>44</v>
      </c>
      <c r="O285" s="64"/>
      <c r="P285" s="190">
        <f>O285*H285</f>
        <v>0</v>
      </c>
      <c r="Q285" s="190">
        <v>0.56999999999999995</v>
      </c>
      <c r="R285" s="190">
        <f>Q285*H285</f>
        <v>0.56999999999999995</v>
      </c>
      <c r="S285" s="190">
        <v>0</v>
      </c>
      <c r="T285" s="191">
        <f>S285*H285</f>
        <v>0</v>
      </c>
      <c r="AR285" s="192" t="s">
        <v>161</v>
      </c>
      <c r="AT285" s="192" t="s">
        <v>286</v>
      </c>
      <c r="AU285" s="192" t="s">
        <v>82</v>
      </c>
      <c r="AY285" s="18" t="s">
        <v>123</v>
      </c>
      <c r="BE285" s="193">
        <f>IF(N285="základní",J285,0)</f>
        <v>0</v>
      </c>
      <c r="BF285" s="193">
        <f>IF(N285="snížená",J285,0)</f>
        <v>0</v>
      </c>
      <c r="BG285" s="193">
        <f>IF(N285="zákl. přenesená",J285,0)</f>
        <v>0</v>
      </c>
      <c r="BH285" s="193">
        <f>IF(N285="sníž. přenesená",J285,0)</f>
        <v>0</v>
      </c>
      <c r="BI285" s="193">
        <f>IF(N285="nulová",J285,0)</f>
        <v>0</v>
      </c>
      <c r="BJ285" s="18" t="s">
        <v>22</v>
      </c>
      <c r="BK285" s="193">
        <f>ROUND(I285*H285,2)</f>
        <v>0</v>
      </c>
      <c r="BL285" s="18" t="s">
        <v>129</v>
      </c>
      <c r="BM285" s="192" t="s">
        <v>507</v>
      </c>
    </row>
    <row r="286" spans="2:65" s="12" customFormat="1">
      <c r="B286" s="194"/>
      <c r="C286" s="195"/>
      <c r="D286" s="196" t="s">
        <v>131</v>
      </c>
      <c r="E286" s="197" t="s">
        <v>20</v>
      </c>
      <c r="F286" s="198" t="s">
        <v>508</v>
      </c>
      <c r="G286" s="195"/>
      <c r="H286" s="199">
        <v>1</v>
      </c>
      <c r="I286" s="200"/>
      <c r="J286" s="195"/>
      <c r="K286" s="195"/>
      <c r="L286" s="201"/>
      <c r="M286" s="202"/>
      <c r="N286" s="203"/>
      <c r="O286" s="203"/>
      <c r="P286" s="203"/>
      <c r="Q286" s="203"/>
      <c r="R286" s="203"/>
      <c r="S286" s="203"/>
      <c r="T286" s="204"/>
      <c r="AT286" s="205" t="s">
        <v>131</v>
      </c>
      <c r="AU286" s="205" t="s">
        <v>82</v>
      </c>
      <c r="AV286" s="12" t="s">
        <v>82</v>
      </c>
      <c r="AW286" s="12" t="s">
        <v>36</v>
      </c>
      <c r="AX286" s="12" t="s">
        <v>22</v>
      </c>
      <c r="AY286" s="205" t="s">
        <v>123</v>
      </c>
    </row>
    <row r="287" spans="2:65" s="1" customFormat="1" ht="16.5" customHeight="1">
      <c r="B287" s="35"/>
      <c r="C287" s="238" t="s">
        <v>509</v>
      </c>
      <c r="D287" s="238" t="s">
        <v>286</v>
      </c>
      <c r="E287" s="239" t="s">
        <v>510</v>
      </c>
      <c r="F287" s="240" t="s">
        <v>511</v>
      </c>
      <c r="G287" s="241" t="s">
        <v>349</v>
      </c>
      <c r="H287" s="242">
        <v>1.5</v>
      </c>
      <c r="I287" s="243">
        <v>0</v>
      </c>
      <c r="J287" s="244">
        <f>ROUND(I287*H287,2)</f>
        <v>0</v>
      </c>
      <c r="K287" s="240" t="s">
        <v>20</v>
      </c>
      <c r="L287" s="245"/>
      <c r="M287" s="246" t="s">
        <v>20</v>
      </c>
      <c r="N287" s="247" t="s">
        <v>44</v>
      </c>
      <c r="O287" s="64"/>
      <c r="P287" s="190">
        <f>O287*H287</f>
        <v>0</v>
      </c>
      <c r="Q287" s="190">
        <v>0.52100000000000002</v>
      </c>
      <c r="R287" s="190">
        <f>Q287*H287</f>
        <v>0.78150000000000008</v>
      </c>
      <c r="S287" s="190">
        <v>0</v>
      </c>
      <c r="T287" s="191">
        <f>S287*H287</f>
        <v>0</v>
      </c>
      <c r="AR287" s="192" t="s">
        <v>161</v>
      </c>
      <c r="AT287" s="192" t="s">
        <v>286</v>
      </c>
      <c r="AU287" s="192" t="s">
        <v>82</v>
      </c>
      <c r="AY287" s="18" t="s">
        <v>123</v>
      </c>
      <c r="BE287" s="193">
        <f>IF(N287="základní",J287,0)</f>
        <v>0</v>
      </c>
      <c r="BF287" s="193">
        <f>IF(N287="snížená",J287,0)</f>
        <v>0</v>
      </c>
      <c r="BG287" s="193">
        <f>IF(N287="zákl. přenesená",J287,0)</f>
        <v>0</v>
      </c>
      <c r="BH287" s="193">
        <f>IF(N287="sníž. přenesená",J287,0)</f>
        <v>0</v>
      </c>
      <c r="BI287" s="193">
        <f>IF(N287="nulová",J287,0)</f>
        <v>0</v>
      </c>
      <c r="BJ287" s="18" t="s">
        <v>22</v>
      </c>
      <c r="BK287" s="193">
        <f>ROUND(I287*H287,2)</f>
        <v>0</v>
      </c>
      <c r="BL287" s="18" t="s">
        <v>129</v>
      </c>
      <c r="BM287" s="192" t="s">
        <v>512</v>
      </c>
    </row>
    <row r="288" spans="2:65" s="12" customFormat="1">
      <c r="B288" s="194"/>
      <c r="C288" s="195"/>
      <c r="D288" s="196" t="s">
        <v>131</v>
      </c>
      <c r="E288" s="197" t="s">
        <v>20</v>
      </c>
      <c r="F288" s="198" t="s">
        <v>513</v>
      </c>
      <c r="G288" s="195"/>
      <c r="H288" s="199">
        <v>1.5</v>
      </c>
      <c r="I288" s="200"/>
      <c r="J288" s="195"/>
      <c r="K288" s="195"/>
      <c r="L288" s="201"/>
      <c r="M288" s="202"/>
      <c r="N288" s="203"/>
      <c r="O288" s="203"/>
      <c r="P288" s="203"/>
      <c r="Q288" s="203"/>
      <c r="R288" s="203"/>
      <c r="S288" s="203"/>
      <c r="T288" s="204"/>
      <c r="AT288" s="205" t="s">
        <v>131</v>
      </c>
      <c r="AU288" s="205" t="s">
        <v>82</v>
      </c>
      <c r="AV288" s="12" t="s">
        <v>82</v>
      </c>
      <c r="AW288" s="12" t="s">
        <v>36</v>
      </c>
      <c r="AX288" s="12" t="s">
        <v>22</v>
      </c>
      <c r="AY288" s="205" t="s">
        <v>123</v>
      </c>
    </row>
    <row r="289" spans="2:65" s="1" customFormat="1" ht="16.5" customHeight="1">
      <c r="B289" s="35"/>
      <c r="C289" s="238" t="s">
        <v>514</v>
      </c>
      <c r="D289" s="238" t="s">
        <v>286</v>
      </c>
      <c r="E289" s="239" t="s">
        <v>515</v>
      </c>
      <c r="F289" s="240" t="s">
        <v>516</v>
      </c>
      <c r="G289" s="241" t="s">
        <v>502</v>
      </c>
      <c r="H289" s="242">
        <v>2.5</v>
      </c>
      <c r="I289" s="243">
        <v>0</v>
      </c>
      <c r="J289" s="244">
        <f>ROUND(I289*H289,2)</f>
        <v>0</v>
      </c>
      <c r="K289" s="240" t="s">
        <v>20</v>
      </c>
      <c r="L289" s="245"/>
      <c r="M289" s="246" t="s">
        <v>20</v>
      </c>
      <c r="N289" s="247" t="s">
        <v>44</v>
      </c>
      <c r="O289" s="64"/>
      <c r="P289" s="190">
        <f>O289*H289</f>
        <v>0</v>
      </c>
      <c r="Q289" s="190">
        <v>0.105</v>
      </c>
      <c r="R289" s="190">
        <f>Q289*H289</f>
        <v>0.26250000000000001</v>
      </c>
      <c r="S289" s="190">
        <v>0</v>
      </c>
      <c r="T289" s="191">
        <f>S289*H289</f>
        <v>0</v>
      </c>
      <c r="AR289" s="192" t="s">
        <v>161</v>
      </c>
      <c r="AT289" s="192" t="s">
        <v>286</v>
      </c>
      <c r="AU289" s="192" t="s">
        <v>82</v>
      </c>
      <c r="AY289" s="18" t="s">
        <v>123</v>
      </c>
      <c r="BE289" s="193">
        <f>IF(N289="základní",J289,0)</f>
        <v>0</v>
      </c>
      <c r="BF289" s="193">
        <f>IF(N289="snížená",J289,0)</f>
        <v>0</v>
      </c>
      <c r="BG289" s="193">
        <f>IF(N289="zákl. přenesená",J289,0)</f>
        <v>0</v>
      </c>
      <c r="BH289" s="193">
        <f>IF(N289="sníž. přenesená",J289,0)</f>
        <v>0</v>
      </c>
      <c r="BI289" s="193">
        <f>IF(N289="nulová",J289,0)</f>
        <v>0</v>
      </c>
      <c r="BJ289" s="18" t="s">
        <v>22</v>
      </c>
      <c r="BK289" s="193">
        <f>ROUND(I289*H289,2)</f>
        <v>0</v>
      </c>
      <c r="BL289" s="18" t="s">
        <v>129</v>
      </c>
      <c r="BM289" s="192" t="s">
        <v>517</v>
      </c>
    </row>
    <row r="290" spans="2:65" s="12" customFormat="1">
      <c r="B290" s="194"/>
      <c r="C290" s="195"/>
      <c r="D290" s="196" t="s">
        <v>131</v>
      </c>
      <c r="E290" s="197" t="s">
        <v>20</v>
      </c>
      <c r="F290" s="198" t="s">
        <v>518</v>
      </c>
      <c r="G290" s="195"/>
      <c r="H290" s="199">
        <v>2.5</v>
      </c>
      <c r="I290" s="200"/>
      <c r="J290" s="195"/>
      <c r="K290" s="195"/>
      <c r="L290" s="201"/>
      <c r="M290" s="202"/>
      <c r="N290" s="203"/>
      <c r="O290" s="203"/>
      <c r="P290" s="203"/>
      <c r="Q290" s="203"/>
      <c r="R290" s="203"/>
      <c r="S290" s="203"/>
      <c r="T290" s="204"/>
      <c r="AT290" s="205" t="s">
        <v>131</v>
      </c>
      <c r="AU290" s="205" t="s">
        <v>82</v>
      </c>
      <c r="AV290" s="12" t="s">
        <v>82</v>
      </c>
      <c r="AW290" s="12" t="s">
        <v>36</v>
      </c>
      <c r="AX290" s="12" t="s">
        <v>22</v>
      </c>
      <c r="AY290" s="205" t="s">
        <v>123</v>
      </c>
    </row>
    <row r="291" spans="2:65" s="1" customFormat="1" ht="16.5" customHeight="1">
      <c r="B291" s="35"/>
      <c r="C291" s="238" t="s">
        <v>519</v>
      </c>
      <c r="D291" s="238" t="s">
        <v>286</v>
      </c>
      <c r="E291" s="239" t="s">
        <v>520</v>
      </c>
      <c r="F291" s="240" t="s">
        <v>521</v>
      </c>
      <c r="G291" s="241" t="s">
        <v>349</v>
      </c>
      <c r="H291" s="242">
        <v>3.5</v>
      </c>
      <c r="I291" s="243">
        <v>0</v>
      </c>
      <c r="J291" s="244">
        <f>ROUND(I291*H291,2)</f>
        <v>0</v>
      </c>
      <c r="K291" s="240" t="s">
        <v>20</v>
      </c>
      <c r="L291" s="245"/>
      <c r="M291" s="246" t="s">
        <v>20</v>
      </c>
      <c r="N291" s="247" t="s">
        <v>44</v>
      </c>
      <c r="O291" s="64"/>
      <c r="P291" s="190">
        <f>O291*H291</f>
        <v>0</v>
      </c>
      <c r="Q291" s="190">
        <v>2E-3</v>
      </c>
      <c r="R291" s="190">
        <f>Q291*H291</f>
        <v>7.0000000000000001E-3</v>
      </c>
      <c r="S291" s="190">
        <v>0</v>
      </c>
      <c r="T291" s="191">
        <f>S291*H291</f>
        <v>0</v>
      </c>
      <c r="AR291" s="192" t="s">
        <v>161</v>
      </c>
      <c r="AT291" s="192" t="s">
        <v>286</v>
      </c>
      <c r="AU291" s="192" t="s">
        <v>82</v>
      </c>
      <c r="AY291" s="18" t="s">
        <v>123</v>
      </c>
      <c r="BE291" s="193">
        <f>IF(N291="základní",J291,0)</f>
        <v>0</v>
      </c>
      <c r="BF291" s="193">
        <f>IF(N291="snížená",J291,0)</f>
        <v>0</v>
      </c>
      <c r="BG291" s="193">
        <f>IF(N291="zákl. přenesená",J291,0)</f>
        <v>0</v>
      </c>
      <c r="BH291" s="193">
        <f>IF(N291="sníž. přenesená",J291,0)</f>
        <v>0</v>
      </c>
      <c r="BI291" s="193">
        <f>IF(N291="nulová",J291,0)</f>
        <v>0</v>
      </c>
      <c r="BJ291" s="18" t="s">
        <v>22</v>
      </c>
      <c r="BK291" s="193">
        <f>ROUND(I291*H291,2)</f>
        <v>0</v>
      </c>
      <c r="BL291" s="18" t="s">
        <v>129</v>
      </c>
      <c r="BM291" s="192" t="s">
        <v>522</v>
      </c>
    </row>
    <row r="292" spans="2:65" s="12" customFormat="1">
      <c r="B292" s="194"/>
      <c r="C292" s="195"/>
      <c r="D292" s="196" t="s">
        <v>131</v>
      </c>
      <c r="E292" s="197" t="s">
        <v>20</v>
      </c>
      <c r="F292" s="198" t="s">
        <v>523</v>
      </c>
      <c r="G292" s="195"/>
      <c r="H292" s="199">
        <v>3.5</v>
      </c>
      <c r="I292" s="200"/>
      <c r="J292" s="195"/>
      <c r="K292" s="195"/>
      <c r="L292" s="201"/>
      <c r="M292" s="202"/>
      <c r="N292" s="203"/>
      <c r="O292" s="203"/>
      <c r="P292" s="203"/>
      <c r="Q292" s="203"/>
      <c r="R292" s="203"/>
      <c r="S292" s="203"/>
      <c r="T292" s="204"/>
      <c r="AT292" s="205" t="s">
        <v>131</v>
      </c>
      <c r="AU292" s="205" t="s">
        <v>82</v>
      </c>
      <c r="AV292" s="12" t="s">
        <v>82</v>
      </c>
      <c r="AW292" s="12" t="s">
        <v>36</v>
      </c>
      <c r="AX292" s="12" t="s">
        <v>22</v>
      </c>
      <c r="AY292" s="205" t="s">
        <v>123</v>
      </c>
    </row>
    <row r="293" spans="2:65" s="1" customFormat="1" ht="16.5" customHeight="1">
      <c r="B293" s="35"/>
      <c r="C293" s="238" t="s">
        <v>524</v>
      </c>
      <c r="D293" s="238" t="s">
        <v>286</v>
      </c>
      <c r="E293" s="239" t="s">
        <v>525</v>
      </c>
      <c r="F293" s="240" t="s">
        <v>526</v>
      </c>
      <c r="G293" s="241" t="s">
        <v>20</v>
      </c>
      <c r="H293" s="242">
        <v>4.5</v>
      </c>
      <c r="I293" s="243">
        <v>0</v>
      </c>
      <c r="J293" s="244">
        <f>ROUND(I293*H293,2)</f>
        <v>0</v>
      </c>
      <c r="K293" s="240" t="s">
        <v>20</v>
      </c>
      <c r="L293" s="245"/>
      <c r="M293" s="246" t="s">
        <v>20</v>
      </c>
      <c r="N293" s="247" t="s">
        <v>44</v>
      </c>
      <c r="O293" s="64"/>
      <c r="P293" s="190">
        <f>O293*H293</f>
        <v>0</v>
      </c>
      <c r="Q293" s="190">
        <v>0</v>
      </c>
      <c r="R293" s="190">
        <f>Q293*H293</f>
        <v>0</v>
      </c>
      <c r="S293" s="190">
        <v>0</v>
      </c>
      <c r="T293" s="191">
        <f>S293*H293</f>
        <v>0</v>
      </c>
      <c r="AR293" s="192" t="s">
        <v>161</v>
      </c>
      <c r="AT293" s="192" t="s">
        <v>286</v>
      </c>
      <c r="AU293" s="192" t="s">
        <v>82</v>
      </c>
      <c r="AY293" s="18" t="s">
        <v>123</v>
      </c>
      <c r="BE293" s="193">
        <f>IF(N293="základní",J293,0)</f>
        <v>0</v>
      </c>
      <c r="BF293" s="193">
        <f>IF(N293="snížená",J293,0)</f>
        <v>0</v>
      </c>
      <c r="BG293" s="193">
        <f>IF(N293="zákl. přenesená",J293,0)</f>
        <v>0</v>
      </c>
      <c r="BH293" s="193">
        <f>IF(N293="sníž. přenesená",J293,0)</f>
        <v>0</v>
      </c>
      <c r="BI293" s="193">
        <f>IF(N293="nulová",J293,0)</f>
        <v>0</v>
      </c>
      <c r="BJ293" s="18" t="s">
        <v>22</v>
      </c>
      <c r="BK293" s="193">
        <f>ROUND(I293*H293,2)</f>
        <v>0</v>
      </c>
      <c r="BL293" s="18" t="s">
        <v>129</v>
      </c>
      <c r="BM293" s="192" t="s">
        <v>527</v>
      </c>
    </row>
    <row r="294" spans="2:65" s="12" customFormat="1">
      <c r="B294" s="194"/>
      <c r="C294" s="195"/>
      <c r="D294" s="196" t="s">
        <v>131</v>
      </c>
      <c r="E294" s="197" t="s">
        <v>20</v>
      </c>
      <c r="F294" s="198" t="s">
        <v>528</v>
      </c>
      <c r="G294" s="195"/>
      <c r="H294" s="199">
        <v>4.5</v>
      </c>
      <c r="I294" s="200"/>
      <c r="J294" s="195"/>
      <c r="K294" s="195"/>
      <c r="L294" s="201"/>
      <c r="M294" s="202"/>
      <c r="N294" s="203"/>
      <c r="O294" s="203"/>
      <c r="P294" s="203"/>
      <c r="Q294" s="203"/>
      <c r="R294" s="203"/>
      <c r="S294" s="203"/>
      <c r="T294" s="204"/>
      <c r="AT294" s="205" t="s">
        <v>131</v>
      </c>
      <c r="AU294" s="205" t="s">
        <v>82</v>
      </c>
      <c r="AV294" s="12" t="s">
        <v>82</v>
      </c>
      <c r="AW294" s="12" t="s">
        <v>36</v>
      </c>
      <c r="AX294" s="12" t="s">
        <v>22</v>
      </c>
      <c r="AY294" s="205" t="s">
        <v>123</v>
      </c>
    </row>
    <row r="295" spans="2:65" s="1" customFormat="1" ht="16.5" customHeight="1">
      <c r="B295" s="35"/>
      <c r="C295" s="181" t="s">
        <v>529</v>
      </c>
      <c r="D295" s="181" t="s">
        <v>125</v>
      </c>
      <c r="E295" s="182" t="s">
        <v>530</v>
      </c>
      <c r="F295" s="183" t="s">
        <v>531</v>
      </c>
      <c r="G295" s="184" t="s">
        <v>349</v>
      </c>
      <c r="H295" s="185">
        <v>2.5</v>
      </c>
      <c r="I295" s="186"/>
      <c r="J295" s="187">
        <f>ROUND(I295*H295,2)</f>
        <v>0</v>
      </c>
      <c r="K295" s="183" t="s">
        <v>20</v>
      </c>
      <c r="L295" s="39"/>
      <c r="M295" s="188" t="s">
        <v>20</v>
      </c>
      <c r="N295" s="189" t="s">
        <v>44</v>
      </c>
      <c r="O295" s="64"/>
      <c r="P295" s="190">
        <f>O295*H295</f>
        <v>0</v>
      </c>
      <c r="Q295" s="190">
        <v>7.0200000000000002E-3</v>
      </c>
      <c r="R295" s="190">
        <f>Q295*H295</f>
        <v>1.755E-2</v>
      </c>
      <c r="S295" s="190">
        <v>0</v>
      </c>
      <c r="T295" s="191">
        <f>S295*H295</f>
        <v>0</v>
      </c>
      <c r="AR295" s="192" t="s">
        <v>129</v>
      </c>
      <c r="AT295" s="192" t="s">
        <v>125</v>
      </c>
      <c r="AU295" s="192" t="s">
        <v>82</v>
      </c>
      <c r="AY295" s="18" t="s">
        <v>123</v>
      </c>
      <c r="BE295" s="193">
        <f>IF(N295="základní",J295,0)</f>
        <v>0</v>
      </c>
      <c r="BF295" s="193">
        <f>IF(N295="snížená",J295,0)</f>
        <v>0</v>
      </c>
      <c r="BG295" s="193">
        <f>IF(N295="zákl. přenesená",J295,0)</f>
        <v>0</v>
      </c>
      <c r="BH295" s="193">
        <f>IF(N295="sníž. přenesená",J295,0)</f>
        <v>0</v>
      </c>
      <c r="BI295" s="193">
        <f>IF(N295="nulová",J295,0)</f>
        <v>0</v>
      </c>
      <c r="BJ295" s="18" t="s">
        <v>22</v>
      </c>
      <c r="BK295" s="193">
        <f>ROUND(I295*H295,2)</f>
        <v>0</v>
      </c>
      <c r="BL295" s="18" t="s">
        <v>129</v>
      </c>
      <c r="BM295" s="192" t="s">
        <v>532</v>
      </c>
    </row>
    <row r="296" spans="2:65" s="12" customFormat="1">
      <c r="B296" s="194"/>
      <c r="C296" s="195"/>
      <c r="D296" s="196" t="s">
        <v>131</v>
      </c>
      <c r="E296" s="197" t="s">
        <v>20</v>
      </c>
      <c r="F296" s="198" t="s">
        <v>533</v>
      </c>
      <c r="G296" s="195"/>
      <c r="H296" s="199">
        <v>2.5</v>
      </c>
      <c r="I296" s="200"/>
      <c r="J296" s="195"/>
      <c r="K296" s="195"/>
      <c r="L296" s="201"/>
      <c r="M296" s="202"/>
      <c r="N296" s="203"/>
      <c r="O296" s="203"/>
      <c r="P296" s="203"/>
      <c r="Q296" s="203"/>
      <c r="R296" s="203"/>
      <c r="S296" s="203"/>
      <c r="T296" s="204"/>
      <c r="AT296" s="205" t="s">
        <v>131</v>
      </c>
      <c r="AU296" s="205" t="s">
        <v>82</v>
      </c>
      <c r="AV296" s="12" t="s">
        <v>82</v>
      </c>
      <c r="AW296" s="12" t="s">
        <v>36</v>
      </c>
      <c r="AX296" s="12" t="s">
        <v>22</v>
      </c>
      <c r="AY296" s="205" t="s">
        <v>123</v>
      </c>
    </row>
    <row r="297" spans="2:65" s="1" customFormat="1" ht="16.5" customHeight="1">
      <c r="B297" s="35"/>
      <c r="C297" s="238" t="s">
        <v>534</v>
      </c>
      <c r="D297" s="238" t="s">
        <v>286</v>
      </c>
      <c r="E297" s="239" t="s">
        <v>535</v>
      </c>
      <c r="F297" s="240" t="s">
        <v>536</v>
      </c>
      <c r="G297" s="241" t="s">
        <v>349</v>
      </c>
      <c r="H297" s="242">
        <v>2.5</v>
      </c>
      <c r="I297" s="243">
        <v>0</v>
      </c>
      <c r="J297" s="244">
        <f>ROUND(I297*H297,2)</f>
        <v>0</v>
      </c>
      <c r="K297" s="240" t="s">
        <v>20</v>
      </c>
      <c r="L297" s="245"/>
      <c r="M297" s="246" t="s">
        <v>20</v>
      </c>
      <c r="N297" s="247" t="s">
        <v>44</v>
      </c>
      <c r="O297" s="64"/>
      <c r="P297" s="190">
        <f>O297*H297</f>
        <v>0</v>
      </c>
      <c r="Q297" s="190">
        <v>0.158</v>
      </c>
      <c r="R297" s="190">
        <f>Q297*H297</f>
        <v>0.39500000000000002</v>
      </c>
      <c r="S297" s="190">
        <v>0</v>
      </c>
      <c r="T297" s="191">
        <f>S297*H297</f>
        <v>0</v>
      </c>
      <c r="AR297" s="192" t="s">
        <v>161</v>
      </c>
      <c r="AT297" s="192" t="s">
        <v>286</v>
      </c>
      <c r="AU297" s="192" t="s">
        <v>82</v>
      </c>
      <c r="AY297" s="18" t="s">
        <v>123</v>
      </c>
      <c r="BE297" s="193">
        <f>IF(N297="základní",J297,0)</f>
        <v>0</v>
      </c>
      <c r="BF297" s="193">
        <f>IF(N297="snížená",J297,0)</f>
        <v>0</v>
      </c>
      <c r="BG297" s="193">
        <f>IF(N297="zákl. přenesená",J297,0)</f>
        <v>0</v>
      </c>
      <c r="BH297" s="193">
        <f>IF(N297="sníž. přenesená",J297,0)</f>
        <v>0</v>
      </c>
      <c r="BI297" s="193">
        <f>IF(N297="nulová",J297,0)</f>
        <v>0</v>
      </c>
      <c r="BJ297" s="18" t="s">
        <v>22</v>
      </c>
      <c r="BK297" s="193">
        <f>ROUND(I297*H297,2)</f>
        <v>0</v>
      </c>
      <c r="BL297" s="18" t="s">
        <v>129</v>
      </c>
      <c r="BM297" s="192" t="s">
        <v>537</v>
      </c>
    </row>
    <row r="298" spans="2:65" s="1" customFormat="1" ht="16.5" customHeight="1">
      <c r="B298" s="35"/>
      <c r="C298" s="181" t="s">
        <v>538</v>
      </c>
      <c r="D298" s="181" t="s">
        <v>125</v>
      </c>
      <c r="E298" s="182" t="s">
        <v>539</v>
      </c>
      <c r="F298" s="183" t="s">
        <v>540</v>
      </c>
      <c r="G298" s="184" t="s">
        <v>149</v>
      </c>
      <c r="H298" s="185">
        <v>146.69999999999999</v>
      </c>
      <c r="I298" s="186"/>
      <c r="J298" s="187">
        <f>ROUND(I298*H298,2)</f>
        <v>0</v>
      </c>
      <c r="K298" s="183" t="s">
        <v>20</v>
      </c>
      <c r="L298" s="39"/>
      <c r="M298" s="188" t="s">
        <v>20</v>
      </c>
      <c r="N298" s="189" t="s">
        <v>44</v>
      </c>
      <c r="O298" s="64"/>
      <c r="P298" s="190">
        <f>O298*H298</f>
        <v>0</v>
      </c>
      <c r="Q298" s="190">
        <v>9.0000000000000006E-5</v>
      </c>
      <c r="R298" s="190">
        <f>Q298*H298</f>
        <v>1.3202999999999999E-2</v>
      </c>
      <c r="S298" s="190">
        <v>0</v>
      </c>
      <c r="T298" s="191">
        <f>S298*H298</f>
        <v>0</v>
      </c>
      <c r="AR298" s="192" t="s">
        <v>129</v>
      </c>
      <c r="AT298" s="192" t="s">
        <v>125</v>
      </c>
      <c r="AU298" s="192" t="s">
        <v>82</v>
      </c>
      <c r="AY298" s="18" t="s">
        <v>123</v>
      </c>
      <c r="BE298" s="193">
        <f>IF(N298="základní",J298,0)</f>
        <v>0</v>
      </c>
      <c r="BF298" s="193">
        <f>IF(N298="snížená",J298,0)</f>
        <v>0</v>
      </c>
      <c r="BG298" s="193">
        <f>IF(N298="zákl. přenesená",J298,0)</f>
        <v>0</v>
      </c>
      <c r="BH298" s="193">
        <f>IF(N298="sníž. přenesená",J298,0)</f>
        <v>0</v>
      </c>
      <c r="BI298" s="193">
        <f>IF(N298="nulová",J298,0)</f>
        <v>0</v>
      </c>
      <c r="BJ298" s="18" t="s">
        <v>22</v>
      </c>
      <c r="BK298" s="193">
        <f>ROUND(I298*H298,2)</f>
        <v>0</v>
      </c>
      <c r="BL298" s="18" t="s">
        <v>129</v>
      </c>
      <c r="BM298" s="192" t="s">
        <v>541</v>
      </c>
    </row>
    <row r="299" spans="2:65" s="11" customFormat="1" ht="22.9" customHeight="1">
      <c r="B299" s="165"/>
      <c r="C299" s="166"/>
      <c r="D299" s="167" t="s">
        <v>72</v>
      </c>
      <c r="E299" s="179" t="s">
        <v>166</v>
      </c>
      <c r="F299" s="179" t="s">
        <v>542</v>
      </c>
      <c r="G299" s="166"/>
      <c r="H299" s="166"/>
      <c r="I299" s="169"/>
      <c r="J299" s="180">
        <f>BK299</f>
        <v>0</v>
      </c>
      <c r="K299" s="166"/>
      <c r="L299" s="171"/>
      <c r="M299" s="172"/>
      <c r="N299" s="173"/>
      <c r="O299" s="173"/>
      <c r="P299" s="174">
        <f>SUM(P300:P312)</f>
        <v>0</v>
      </c>
      <c r="Q299" s="173"/>
      <c r="R299" s="174">
        <f>SUM(R300:R312)</f>
        <v>4.9154499999999999</v>
      </c>
      <c r="S299" s="173"/>
      <c r="T299" s="175">
        <f>SUM(T300:T312)</f>
        <v>4.4640000000000004</v>
      </c>
      <c r="AR299" s="176" t="s">
        <v>22</v>
      </c>
      <c r="AT299" s="177" t="s">
        <v>72</v>
      </c>
      <c r="AU299" s="177" t="s">
        <v>22</v>
      </c>
      <c r="AY299" s="176" t="s">
        <v>123</v>
      </c>
      <c r="BK299" s="178">
        <f>SUM(BK300:BK312)</f>
        <v>0</v>
      </c>
    </row>
    <row r="300" spans="2:65" s="1" customFormat="1" ht="16.5" customHeight="1">
      <c r="B300" s="35"/>
      <c r="C300" s="181" t="s">
        <v>543</v>
      </c>
      <c r="D300" s="181" t="s">
        <v>125</v>
      </c>
      <c r="E300" s="182" t="s">
        <v>544</v>
      </c>
      <c r="F300" s="183" t="s">
        <v>545</v>
      </c>
      <c r="G300" s="184" t="s">
        <v>149</v>
      </c>
      <c r="H300" s="185">
        <v>37</v>
      </c>
      <c r="I300" s="186"/>
      <c r="J300" s="187">
        <f>ROUND(I300*H300,2)</f>
        <v>0</v>
      </c>
      <c r="K300" s="183" t="s">
        <v>20</v>
      </c>
      <c r="L300" s="39"/>
      <c r="M300" s="188" t="s">
        <v>20</v>
      </c>
      <c r="N300" s="189" t="s">
        <v>44</v>
      </c>
      <c r="O300" s="64"/>
      <c r="P300" s="190">
        <f>O300*H300</f>
        <v>0</v>
      </c>
      <c r="Q300" s="190">
        <v>0.1295</v>
      </c>
      <c r="R300" s="190">
        <f>Q300*H300</f>
        <v>4.7915000000000001</v>
      </c>
      <c r="S300" s="190">
        <v>0</v>
      </c>
      <c r="T300" s="191">
        <f>S300*H300</f>
        <v>0</v>
      </c>
      <c r="AR300" s="192" t="s">
        <v>129</v>
      </c>
      <c r="AT300" s="192" t="s">
        <v>125</v>
      </c>
      <c r="AU300" s="192" t="s">
        <v>82</v>
      </c>
      <c r="AY300" s="18" t="s">
        <v>123</v>
      </c>
      <c r="BE300" s="193">
        <f>IF(N300="základní",J300,0)</f>
        <v>0</v>
      </c>
      <c r="BF300" s="193">
        <f>IF(N300="snížená",J300,0)</f>
        <v>0</v>
      </c>
      <c r="BG300" s="193">
        <f>IF(N300="zákl. přenesená",J300,0)</f>
        <v>0</v>
      </c>
      <c r="BH300" s="193">
        <f>IF(N300="sníž. přenesená",J300,0)</f>
        <v>0</v>
      </c>
      <c r="BI300" s="193">
        <f>IF(N300="nulová",J300,0)</f>
        <v>0</v>
      </c>
      <c r="BJ300" s="18" t="s">
        <v>22</v>
      </c>
      <c r="BK300" s="193">
        <f>ROUND(I300*H300,2)</f>
        <v>0</v>
      </c>
      <c r="BL300" s="18" t="s">
        <v>129</v>
      </c>
      <c r="BM300" s="192" t="s">
        <v>546</v>
      </c>
    </row>
    <row r="301" spans="2:65" s="1" customFormat="1" ht="16.5" customHeight="1">
      <c r="B301" s="35"/>
      <c r="C301" s="238" t="s">
        <v>547</v>
      </c>
      <c r="D301" s="238" t="s">
        <v>286</v>
      </c>
      <c r="E301" s="239" t="s">
        <v>548</v>
      </c>
      <c r="F301" s="240" t="s">
        <v>549</v>
      </c>
      <c r="G301" s="241" t="s">
        <v>349</v>
      </c>
      <c r="H301" s="242">
        <v>3.7</v>
      </c>
      <c r="I301" s="243"/>
      <c r="J301" s="244">
        <f>ROUND(I301*H301,2)</f>
        <v>0</v>
      </c>
      <c r="K301" s="240" t="s">
        <v>20</v>
      </c>
      <c r="L301" s="245"/>
      <c r="M301" s="246" t="s">
        <v>20</v>
      </c>
      <c r="N301" s="247" t="s">
        <v>44</v>
      </c>
      <c r="O301" s="64"/>
      <c r="P301" s="190">
        <f>O301*H301</f>
        <v>0</v>
      </c>
      <c r="Q301" s="190">
        <v>3.3500000000000002E-2</v>
      </c>
      <c r="R301" s="190">
        <f>Q301*H301</f>
        <v>0.12395000000000002</v>
      </c>
      <c r="S301" s="190">
        <v>0</v>
      </c>
      <c r="T301" s="191">
        <f>S301*H301</f>
        <v>0</v>
      </c>
      <c r="AR301" s="192" t="s">
        <v>161</v>
      </c>
      <c r="AT301" s="192" t="s">
        <v>286</v>
      </c>
      <c r="AU301" s="192" t="s">
        <v>82</v>
      </c>
      <c r="AY301" s="18" t="s">
        <v>123</v>
      </c>
      <c r="BE301" s="193">
        <f>IF(N301="základní",J301,0)</f>
        <v>0</v>
      </c>
      <c r="BF301" s="193">
        <f>IF(N301="snížená",J301,0)</f>
        <v>0</v>
      </c>
      <c r="BG301" s="193">
        <f>IF(N301="zákl. přenesená",J301,0)</f>
        <v>0</v>
      </c>
      <c r="BH301" s="193">
        <f>IF(N301="sníž. přenesená",J301,0)</f>
        <v>0</v>
      </c>
      <c r="BI301" s="193">
        <f>IF(N301="nulová",J301,0)</f>
        <v>0</v>
      </c>
      <c r="BJ301" s="18" t="s">
        <v>22</v>
      </c>
      <c r="BK301" s="193">
        <f>ROUND(I301*H301,2)</f>
        <v>0</v>
      </c>
      <c r="BL301" s="18" t="s">
        <v>129</v>
      </c>
      <c r="BM301" s="192" t="s">
        <v>550</v>
      </c>
    </row>
    <row r="302" spans="2:65" s="12" customFormat="1">
      <c r="B302" s="194"/>
      <c r="C302" s="195"/>
      <c r="D302" s="196" t="s">
        <v>131</v>
      </c>
      <c r="E302" s="197" t="s">
        <v>20</v>
      </c>
      <c r="F302" s="198" t="s">
        <v>551</v>
      </c>
      <c r="G302" s="195"/>
      <c r="H302" s="199">
        <v>3.7</v>
      </c>
      <c r="I302" s="200"/>
      <c r="J302" s="195"/>
      <c r="K302" s="195"/>
      <c r="L302" s="201"/>
      <c r="M302" s="202"/>
      <c r="N302" s="203"/>
      <c r="O302" s="203"/>
      <c r="P302" s="203"/>
      <c r="Q302" s="203"/>
      <c r="R302" s="203"/>
      <c r="S302" s="203"/>
      <c r="T302" s="204"/>
      <c r="AT302" s="205" t="s">
        <v>131</v>
      </c>
      <c r="AU302" s="205" t="s">
        <v>82</v>
      </c>
      <c r="AV302" s="12" t="s">
        <v>82</v>
      </c>
      <c r="AW302" s="12" t="s">
        <v>36</v>
      </c>
      <c r="AX302" s="12" t="s">
        <v>22</v>
      </c>
      <c r="AY302" s="205" t="s">
        <v>123</v>
      </c>
    </row>
    <row r="303" spans="2:65" s="1" customFormat="1" ht="16.5" customHeight="1">
      <c r="B303" s="35"/>
      <c r="C303" s="181" t="s">
        <v>552</v>
      </c>
      <c r="D303" s="181" t="s">
        <v>125</v>
      </c>
      <c r="E303" s="182" t="s">
        <v>553</v>
      </c>
      <c r="F303" s="183" t="s">
        <v>554</v>
      </c>
      <c r="G303" s="184" t="s">
        <v>149</v>
      </c>
      <c r="H303" s="185">
        <v>64.3</v>
      </c>
      <c r="I303" s="186"/>
      <c r="J303" s="187">
        <f>ROUND(I303*H303,2)</f>
        <v>0</v>
      </c>
      <c r="K303" s="183" t="s">
        <v>20</v>
      </c>
      <c r="L303" s="39"/>
      <c r="M303" s="188" t="s">
        <v>20</v>
      </c>
      <c r="N303" s="189" t="s">
        <v>44</v>
      </c>
      <c r="O303" s="64"/>
      <c r="P303" s="190">
        <f>O303*H303</f>
        <v>0</v>
      </c>
      <c r="Q303" s="190">
        <v>0</v>
      </c>
      <c r="R303" s="190">
        <f>Q303*H303</f>
        <v>0</v>
      </c>
      <c r="S303" s="190">
        <v>0</v>
      </c>
      <c r="T303" s="191">
        <f>S303*H303</f>
        <v>0</v>
      </c>
      <c r="AR303" s="192" t="s">
        <v>129</v>
      </c>
      <c r="AT303" s="192" t="s">
        <v>125</v>
      </c>
      <c r="AU303" s="192" t="s">
        <v>82</v>
      </c>
      <c r="AY303" s="18" t="s">
        <v>123</v>
      </c>
      <c r="BE303" s="193">
        <f>IF(N303="základní",J303,0)</f>
        <v>0</v>
      </c>
      <c r="BF303" s="193">
        <f>IF(N303="snížená",J303,0)</f>
        <v>0</v>
      </c>
      <c r="BG303" s="193">
        <f>IF(N303="zákl. přenesená",J303,0)</f>
        <v>0</v>
      </c>
      <c r="BH303" s="193">
        <f>IF(N303="sníž. přenesená",J303,0)</f>
        <v>0</v>
      </c>
      <c r="BI303" s="193">
        <f>IF(N303="nulová",J303,0)</f>
        <v>0</v>
      </c>
      <c r="BJ303" s="18" t="s">
        <v>22</v>
      </c>
      <c r="BK303" s="193">
        <f>ROUND(I303*H303,2)</f>
        <v>0</v>
      </c>
      <c r="BL303" s="18" t="s">
        <v>129</v>
      </c>
      <c r="BM303" s="192" t="s">
        <v>555</v>
      </c>
    </row>
    <row r="304" spans="2:65" s="12" customFormat="1">
      <c r="B304" s="194"/>
      <c r="C304" s="195"/>
      <c r="D304" s="196" t="s">
        <v>131</v>
      </c>
      <c r="E304" s="197" t="s">
        <v>20</v>
      </c>
      <c r="F304" s="198" t="s">
        <v>556</v>
      </c>
      <c r="G304" s="195"/>
      <c r="H304" s="199">
        <v>64.3</v>
      </c>
      <c r="I304" s="200"/>
      <c r="J304" s="195"/>
      <c r="K304" s="195"/>
      <c r="L304" s="201"/>
      <c r="M304" s="202"/>
      <c r="N304" s="203"/>
      <c r="O304" s="203"/>
      <c r="P304" s="203"/>
      <c r="Q304" s="203"/>
      <c r="R304" s="203"/>
      <c r="S304" s="203"/>
      <c r="T304" s="204"/>
      <c r="AT304" s="205" t="s">
        <v>131</v>
      </c>
      <c r="AU304" s="205" t="s">
        <v>82</v>
      </c>
      <c r="AV304" s="12" t="s">
        <v>82</v>
      </c>
      <c r="AW304" s="12" t="s">
        <v>36</v>
      </c>
      <c r="AX304" s="12" t="s">
        <v>22</v>
      </c>
      <c r="AY304" s="205" t="s">
        <v>123</v>
      </c>
    </row>
    <row r="305" spans="2:65" s="1" customFormat="1" ht="16.5" customHeight="1">
      <c r="B305" s="35"/>
      <c r="C305" s="181" t="s">
        <v>557</v>
      </c>
      <c r="D305" s="181" t="s">
        <v>125</v>
      </c>
      <c r="E305" s="182" t="s">
        <v>558</v>
      </c>
      <c r="F305" s="183" t="s">
        <v>559</v>
      </c>
      <c r="G305" s="184" t="s">
        <v>149</v>
      </c>
      <c r="H305" s="185">
        <v>9</v>
      </c>
      <c r="I305" s="186"/>
      <c r="J305" s="187">
        <f>ROUND(I305*H305,2)</f>
        <v>0</v>
      </c>
      <c r="K305" s="183" t="s">
        <v>20</v>
      </c>
      <c r="L305" s="39"/>
      <c r="M305" s="188" t="s">
        <v>20</v>
      </c>
      <c r="N305" s="189" t="s">
        <v>44</v>
      </c>
      <c r="O305" s="64"/>
      <c r="P305" s="190">
        <f>O305*H305</f>
        <v>0</v>
      </c>
      <c r="Q305" s="190">
        <v>0</v>
      </c>
      <c r="R305" s="190">
        <f>Q305*H305</f>
        <v>0</v>
      </c>
      <c r="S305" s="190">
        <v>0</v>
      </c>
      <c r="T305" s="191">
        <f>S305*H305</f>
        <v>0</v>
      </c>
      <c r="AR305" s="192" t="s">
        <v>129</v>
      </c>
      <c r="AT305" s="192" t="s">
        <v>125</v>
      </c>
      <c r="AU305" s="192" t="s">
        <v>82</v>
      </c>
      <c r="AY305" s="18" t="s">
        <v>123</v>
      </c>
      <c r="BE305" s="193">
        <f>IF(N305="základní",J305,0)</f>
        <v>0</v>
      </c>
      <c r="BF305" s="193">
        <f>IF(N305="snížená",J305,0)</f>
        <v>0</v>
      </c>
      <c r="BG305" s="193">
        <f>IF(N305="zákl. přenesená",J305,0)</f>
        <v>0</v>
      </c>
      <c r="BH305" s="193">
        <f>IF(N305="sníž. přenesená",J305,0)</f>
        <v>0</v>
      </c>
      <c r="BI305" s="193">
        <f>IF(N305="nulová",J305,0)</f>
        <v>0</v>
      </c>
      <c r="BJ305" s="18" t="s">
        <v>22</v>
      </c>
      <c r="BK305" s="193">
        <f>ROUND(I305*H305,2)</f>
        <v>0</v>
      </c>
      <c r="BL305" s="18" t="s">
        <v>129</v>
      </c>
      <c r="BM305" s="192" t="s">
        <v>560</v>
      </c>
    </row>
    <row r="306" spans="2:65" s="1" customFormat="1" ht="16.5" customHeight="1">
      <c r="B306" s="35"/>
      <c r="C306" s="181" t="s">
        <v>561</v>
      </c>
      <c r="D306" s="181" t="s">
        <v>125</v>
      </c>
      <c r="E306" s="182" t="s">
        <v>562</v>
      </c>
      <c r="F306" s="183" t="s">
        <v>563</v>
      </c>
      <c r="G306" s="184" t="s">
        <v>128</v>
      </c>
      <c r="H306" s="185">
        <v>100</v>
      </c>
      <c r="I306" s="186"/>
      <c r="J306" s="187">
        <f>ROUND(I306*H306,2)</f>
        <v>0</v>
      </c>
      <c r="K306" s="183" t="s">
        <v>20</v>
      </c>
      <c r="L306" s="39"/>
      <c r="M306" s="188" t="s">
        <v>20</v>
      </c>
      <c r="N306" s="189" t="s">
        <v>44</v>
      </c>
      <c r="O306" s="64"/>
      <c r="P306" s="190">
        <f>O306*H306</f>
        <v>0</v>
      </c>
      <c r="Q306" s="190">
        <v>0</v>
      </c>
      <c r="R306" s="190">
        <f>Q306*H306</f>
        <v>0</v>
      </c>
      <c r="S306" s="190">
        <v>0</v>
      </c>
      <c r="T306" s="191">
        <f>S306*H306</f>
        <v>0</v>
      </c>
      <c r="AR306" s="192" t="s">
        <v>129</v>
      </c>
      <c r="AT306" s="192" t="s">
        <v>125</v>
      </c>
      <c r="AU306" s="192" t="s">
        <v>82</v>
      </c>
      <c r="AY306" s="18" t="s">
        <v>123</v>
      </c>
      <c r="BE306" s="193">
        <f>IF(N306="základní",J306,0)</f>
        <v>0</v>
      </c>
      <c r="BF306" s="193">
        <f>IF(N306="snížená",J306,0)</f>
        <v>0</v>
      </c>
      <c r="BG306" s="193">
        <f>IF(N306="zákl. přenesená",J306,0)</f>
        <v>0</v>
      </c>
      <c r="BH306" s="193">
        <f>IF(N306="sníž. přenesená",J306,0)</f>
        <v>0</v>
      </c>
      <c r="BI306" s="193">
        <f>IF(N306="nulová",J306,0)</f>
        <v>0</v>
      </c>
      <c r="BJ306" s="18" t="s">
        <v>22</v>
      </c>
      <c r="BK306" s="193">
        <f>ROUND(I306*H306,2)</f>
        <v>0</v>
      </c>
      <c r="BL306" s="18" t="s">
        <v>129</v>
      </c>
      <c r="BM306" s="192" t="s">
        <v>564</v>
      </c>
    </row>
    <row r="307" spans="2:65" s="1" customFormat="1" ht="16.5" customHeight="1">
      <c r="B307" s="35"/>
      <c r="C307" s="181" t="s">
        <v>565</v>
      </c>
      <c r="D307" s="181" t="s">
        <v>125</v>
      </c>
      <c r="E307" s="182" t="s">
        <v>566</v>
      </c>
      <c r="F307" s="183" t="s">
        <v>567</v>
      </c>
      <c r="G307" s="184" t="s">
        <v>149</v>
      </c>
      <c r="H307" s="185">
        <v>48</v>
      </c>
      <c r="I307" s="186"/>
      <c r="J307" s="187">
        <f>ROUND(I307*H307,2)</f>
        <v>0</v>
      </c>
      <c r="K307" s="183" t="s">
        <v>20</v>
      </c>
      <c r="L307" s="39"/>
      <c r="M307" s="188" t="s">
        <v>20</v>
      </c>
      <c r="N307" s="189" t="s">
        <v>44</v>
      </c>
      <c r="O307" s="64"/>
      <c r="P307" s="190">
        <f>O307*H307</f>
        <v>0</v>
      </c>
      <c r="Q307" s="190">
        <v>0</v>
      </c>
      <c r="R307" s="190">
        <f>Q307*H307</f>
        <v>0</v>
      </c>
      <c r="S307" s="190">
        <v>9.2999999999999999E-2</v>
      </c>
      <c r="T307" s="191">
        <f>S307*H307</f>
        <v>4.4640000000000004</v>
      </c>
      <c r="AR307" s="192" t="s">
        <v>129</v>
      </c>
      <c r="AT307" s="192" t="s">
        <v>125</v>
      </c>
      <c r="AU307" s="192" t="s">
        <v>82</v>
      </c>
      <c r="AY307" s="18" t="s">
        <v>123</v>
      </c>
      <c r="BE307" s="193">
        <f>IF(N307="základní",J307,0)</f>
        <v>0</v>
      </c>
      <c r="BF307" s="193">
        <f>IF(N307="snížená",J307,0)</f>
        <v>0</v>
      </c>
      <c r="BG307" s="193">
        <f>IF(N307="zákl. přenesená",J307,0)</f>
        <v>0</v>
      </c>
      <c r="BH307" s="193">
        <f>IF(N307="sníž. přenesená",J307,0)</f>
        <v>0</v>
      </c>
      <c r="BI307" s="193">
        <f>IF(N307="nulová",J307,0)</f>
        <v>0</v>
      </c>
      <c r="BJ307" s="18" t="s">
        <v>22</v>
      </c>
      <c r="BK307" s="193">
        <f>ROUND(I307*H307,2)</f>
        <v>0</v>
      </c>
      <c r="BL307" s="18" t="s">
        <v>129</v>
      </c>
      <c r="BM307" s="192" t="s">
        <v>568</v>
      </c>
    </row>
    <row r="308" spans="2:65" s="12" customFormat="1">
      <c r="B308" s="194"/>
      <c r="C308" s="195"/>
      <c r="D308" s="196" t="s">
        <v>131</v>
      </c>
      <c r="E308" s="197" t="s">
        <v>20</v>
      </c>
      <c r="F308" s="198" t="s">
        <v>569</v>
      </c>
      <c r="G308" s="195"/>
      <c r="H308" s="199">
        <v>48</v>
      </c>
      <c r="I308" s="200"/>
      <c r="J308" s="195"/>
      <c r="K308" s="195"/>
      <c r="L308" s="201"/>
      <c r="M308" s="202"/>
      <c r="N308" s="203"/>
      <c r="O308" s="203"/>
      <c r="P308" s="203"/>
      <c r="Q308" s="203"/>
      <c r="R308" s="203"/>
      <c r="S308" s="203"/>
      <c r="T308" s="204"/>
      <c r="AT308" s="205" t="s">
        <v>131</v>
      </c>
      <c r="AU308" s="205" t="s">
        <v>82</v>
      </c>
      <c r="AV308" s="12" t="s">
        <v>82</v>
      </c>
      <c r="AW308" s="12" t="s">
        <v>36</v>
      </c>
      <c r="AX308" s="12" t="s">
        <v>22</v>
      </c>
      <c r="AY308" s="205" t="s">
        <v>123</v>
      </c>
    </row>
    <row r="309" spans="2:65" s="1" customFormat="1" ht="16.5" customHeight="1">
      <c r="B309" s="35"/>
      <c r="C309" s="181" t="s">
        <v>570</v>
      </c>
      <c r="D309" s="181" t="s">
        <v>125</v>
      </c>
      <c r="E309" s="182" t="s">
        <v>571</v>
      </c>
      <c r="F309" s="183" t="s">
        <v>572</v>
      </c>
      <c r="G309" s="184" t="s">
        <v>149</v>
      </c>
      <c r="H309" s="185">
        <v>37</v>
      </c>
      <c r="I309" s="186"/>
      <c r="J309" s="187">
        <f>ROUND(I309*H309,2)</f>
        <v>0</v>
      </c>
      <c r="K309" s="183" t="s">
        <v>20</v>
      </c>
      <c r="L309" s="39"/>
      <c r="M309" s="188" t="s">
        <v>20</v>
      </c>
      <c r="N309" s="189" t="s">
        <v>44</v>
      </c>
      <c r="O309" s="64"/>
      <c r="P309" s="190">
        <f>O309*H309</f>
        <v>0</v>
      </c>
      <c r="Q309" s="190">
        <v>0</v>
      </c>
      <c r="R309" s="190">
        <f>Q309*H309</f>
        <v>0</v>
      </c>
      <c r="S309" s="190">
        <v>0</v>
      </c>
      <c r="T309" s="191">
        <f>S309*H309</f>
        <v>0</v>
      </c>
      <c r="AR309" s="192" t="s">
        <v>129</v>
      </c>
      <c r="AT309" s="192" t="s">
        <v>125</v>
      </c>
      <c r="AU309" s="192" t="s">
        <v>82</v>
      </c>
      <c r="AY309" s="18" t="s">
        <v>123</v>
      </c>
      <c r="BE309" s="193">
        <f>IF(N309="základní",J309,0)</f>
        <v>0</v>
      </c>
      <c r="BF309" s="193">
        <f>IF(N309="snížená",J309,0)</f>
        <v>0</v>
      </c>
      <c r="BG309" s="193">
        <f>IF(N309="zákl. přenesená",J309,0)</f>
        <v>0</v>
      </c>
      <c r="BH309" s="193">
        <f>IF(N309="sníž. přenesená",J309,0)</f>
        <v>0</v>
      </c>
      <c r="BI309" s="193">
        <f>IF(N309="nulová",J309,0)</f>
        <v>0</v>
      </c>
      <c r="BJ309" s="18" t="s">
        <v>22</v>
      </c>
      <c r="BK309" s="193">
        <f>ROUND(I309*H309,2)</f>
        <v>0</v>
      </c>
      <c r="BL309" s="18" t="s">
        <v>129</v>
      </c>
      <c r="BM309" s="192" t="s">
        <v>573</v>
      </c>
    </row>
    <row r="310" spans="2:65" s="12" customFormat="1">
      <c r="B310" s="194"/>
      <c r="C310" s="195"/>
      <c r="D310" s="196" t="s">
        <v>131</v>
      </c>
      <c r="E310" s="197" t="s">
        <v>20</v>
      </c>
      <c r="F310" s="198" t="s">
        <v>337</v>
      </c>
      <c r="G310" s="195"/>
      <c r="H310" s="199">
        <v>37</v>
      </c>
      <c r="I310" s="200"/>
      <c r="J310" s="195"/>
      <c r="K310" s="195"/>
      <c r="L310" s="201"/>
      <c r="M310" s="202"/>
      <c r="N310" s="203"/>
      <c r="O310" s="203"/>
      <c r="P310" s="203"/>
      <c r="Q310" s="203"/>
      <c r="R310" s="203"/>
      <c r="S310" s="203"/>
      <c r="T310" s="204"/>
      <c r="AT310" s="205" t="s">
        <v>131</v>
      </c>
      <c r="AU310" s="205" t="s">
        <v>82</v>
      </c>
      <c r="AV310" s="12" t="s">
        <v>82</v>
      </c>
      <c r="AW310" s="12" t="s">
        <v>36</v>
      </c>
      <c r="AX310" s="12" t="s">
        <v>22</v>
      </c>
      <c r="AY310" s="205" t="s">
        <v>123</v>
      </c>
    </row>
    <row r="311" spans="2:65" s="1" customFormat="1" ht="16.5" customHeight="1">
      <c r="B311" s="35"/>
      <c r="C311" s="181" t="s">
        <v>574</v>
      </c>
      <c r="D311" s="181" t="s">
        <v>125</v>
      </c>
      <c r="E311" s="182" t="s">
        <v>575</v>
      </c>
      <c r="F311" s="183" t="s">
        <v>576</v>
      </c>
      <c r="G311" s="184" t="s">
        <v>128</v>
      </c>
      <c r="H311" s="185">
        <v>23.939</v>
      </c>
      <c r="I311" s="186"/>
      <c r="J311" s="187">
        <f>ROUND(I311*H311,2)</f>
        <v>0</v>
      </c>
      <c r="K311" s="183" t="s">
        <v>20</v>
      </c>
      <c r="L311" s="39"/>
      <c r="M311" s="188" t="s">
        <v>20</v>
      </c>
      <c r="N311" s="189" t="s">
        <v>44</v>
      </c>
      <c r="O311" s="64"/>
      <c r="P311" s="190">
        <f>O311*H311</f>
        <v>0</v>
      </c>
      <c r="Q311" s="190">
        <v>0</v>
      </c>
      <c r="R311" s="190">
        <f>Q311*H311</f>
        <v>0</v>
      </c>
      <c r="S311" s="190">
        <v>0</v>
      </c>
      <c r="T311" s="191">
        <f>S311*H311</f>
        <v>0</v>
      </c>
      <c r="AR311" s="192" t="s">
        <v>129</v>
      </c>
      <c r="AT311" s="192" t="s">
        <v>125</v>
      </c>
      <c r="AU311" s="192" t="s">
        <v>82</v>
      </c>
      <c r="AY311" s="18" t="s">
        <v>123</v>
      </c>
      <c r="BE311" s="193">
        <f>IF(N311="základní",J311,0)</f>
        <v>0</v>
      </c>
      <c r="BF311" s="193">
        <f>IF(N311="snížená",J311,0)</f>
        <v>0</v>
      </c>
      <c r="BG311" s="193">
        <f>IF(N311="zákl. přenesená",J311,0)</f>
        <v>0</v>
      </c>
      <c r="BH311" s="193">
        <f>IF(N311="sníž. přenesená",J311,0)</f>
        <v>0</v>
      </c>
      <c r="BI311" s="193">
        <f>IF(N311="nulová",J311,0)</f>
        <v>0</v>
      </c>
      <c r="BJ311" s="18" t="s">
        <v>22</v>
      </c>
      <c r="BK311" s="193">
        <f>ROUND(I311*H311,2)</f>
        <v>0</v>
      </c>
      <c r="BL311" s="18" t="s">
        <v>129</v>
      </c>
      <c r="BM311" s="192" t="s">
        <v>577</v>
      </c>
    </row>
    <row r="312" spans="2:65" s="12" customFormat="1">
      <c r="B312" s="194"/>
      <c r="C312" s="195"/>
      <c r="D312" s="196" t="s">
        <v>131</v>
      </c>
      <c r="E312" s="197" t="s">
        <v>20</v>
      </c>
      <c r="F312" s="198" t="s">
        <v>132</v>
      </c>
      <c r="G312" s="195"/>
      <c r="H312" s="199">
        <v>23.939</v>
      </c>
      <c r="I312" s="200"/>
      <c r="J312" s="195"/>
      <c r="K312" s="195"/>
      <c r="L312" s="201"/>
      <c r="M312" s="202"/>
      <c r="N312" s="203"/>
      <c r="O312" s="203"/>
      <c r="P312" s="203"/>
      <c r="Q312" s="203"/>
      <c r="R312" s="203"/>
      <c r="S312" s="203"/>
      <c r="T312" s="204"/>
      <c r="AT312" s="205" t="s">
        <v>131</v>
      </c>
      <c r="AU312" s="205" t="s">
        <v>82</v>
      </c>
      <c r="AV312" s="12" t="s">
        <v>82</v>
      </c>
      <c r="AW312" s="12" t="s">
        <v>36</v>
      </c>
      <c r="AX312" s="12" t="s">
        <v>22</v>
      </c>
      <c r="AY312" s="205" t="s">
        <v>123</v>
      </c>
    </row>
    <row r="313" spans="2:65" s="11" customFormat="1" ht="22.9" customHeight="1">
      <c r="B313" s="165"/>
      <c r="C313" s="166"/>
      <c r="D313" s="167" t="s">
        <v>72</v>
      </c>
      <c r="E313" s="179" t="s">
        <v>578</v>
      </c>
      <c r="F313" s="179" t="s">
        <v>579</v>
      </c>
      <c r="G313" s="166"/>
      <c r="H313" s="166"/>
      <c r="I313" s="169"/>
      <c r="J313" s="180">
        <f>BK313</f>
        <v>0</v>
      </c>
      <c r="K313" s="166"/>
      <c r="L313" s="171"/>
      <c r="M313" s="172"/>
      <c r="N313" s="173"/>
      <c r="O313" s="173"/>
      <c r="P313" s="174">
        <f>SUM(P314:P324)</f>
        <v>0</v>
      </c>
      <c r="Q313" s="173"/>
      <c r="R313" s="174">
        <f>SUM(R314:R324)</f>
        <v>0</v>
      </c>
      <c r="S313" s="173"/>
      <c r="T313" s="175">
        <f>SUM(T314:T324)</f>
        <v>0</v>
      </c>
      <c r="AR313" s="176" t="s">
        <v>22</v>
      </c>
      <c r="AT313" s="177" t="s">
        <v>72</v>
      </c>
      <c r="AU313" s="177" t="s">
        <v>22</v>
      </c>
      <c r="AY313" s="176" t="s">
        <v>123</v>
      </c>
      <c r="BK313" s="178">
        <f>SUM(BK314:BK324)</f>
        <v>0</v>
      </c>
    </row>
    <row r="314" spans="2:65" s="1" customFormat="1" ht="16.5" customHeight="1">
      <c r="B314" s="35"/>
      <c r="C314" s="181" t="s">
        <v>580</v>
      </c>
      <c r="D314" s="181" t="s">
        <v>125</v>
      </c>
      <c r="E314" s="182" t="s">
        <v>581</v>
      </c>
      <c r="F314" s="183" t="s">
        <v>582</v>
      </c>
      <c r="G314" s="184" t="s">
        <v>274</v>
      </c>
      <c r="H314" s="185">
        <v>21.419</v>
      </c>
      <c r="I314" s="186"/>
      <c r="J314" s="187">
        <f>ROUND(I314*H314,2)</f>
        <v>0</v>
      </c>
      <c r="K314" s="183" t="s">
        <v>20</v>
      </c>
      <c r="L314" s="39"/>
      <c r="M314" s="188" t="s">
        <v>20</v>
      </c>
      <c r="N314" s="189" t="s">
        <v>44</v>
      </c>
      <c r="O314" s="64"/>
      <c r="P314" s="190">
        <f>O314*H314</f>
        <v>0</v>
      </c>
      <c r="Q314" s="190">
        <v>0</v>
      </c>
      <c r="R314" s="190">
        <f>Q314*H314</f>
        <v>0</v>
      </c>
      <c r="S314" s="190">
        <v>0</v>
      </c>
      <c r="T314" s="191">
        <f>S314*H314</f>
        <v>0</v>
      </c>
      <c r="AR314" s="192" t="s">
        <v>129</v>
      </c>
      <c r="AT314" s="192" t="s">
        <v>125</v>
      </c>
      <c r="AU314" s="192" t="s">
        <v>82</v>
      </c>
      <c r="AY314" s="18" t="s">
        <v>123</v>
      </c>
      <c r="BE314" s="193">
        <f>IF(N314="základní",J314,0)</f>
        <v>0</v>
      </c>
      <c r="BF314" s="193">
        <f>IF(N314="snížená",J314,0)</f>
        <v>0</v>
      </c>
      <c r="BG314" s="193">
        <f>IF(N314="zákl. přenesená",J314,0)</f>
        <v>0</v>
      </c>
      <c r="BH314" s="193">
        <f>IF(N314="sníž. přenesená",J314,0)</f>
        <v>0</v>
      </c>
      <c r="BI314" s="193">
        <f>IF(N314="nulová",J314,0)</f>
        <v>0</v>
      </c>
      <c r="BJ314" s="18" t="s">
        <v>22</v>
      </c>
      <c r="BK314" s="193">
        <f>ROUND(I314*H314,2)</f>
        <v>0</v>
      </c>
      <c r="BL314" s="18" t="s">
        <v>129</v>
      </c>
      <c r="BM314" s="192" t="s">
        <v>583</v>
      </c>
    </row>
    <row r="315" spans="2:65" s="12" customFormat="1">
      <c r="B315" s="194"/>
      <c r="C315" s="195"/>
      <c r="D315" s="196" t="s">
        <v>131</v>
      </c>
      <c r="E315" s="197" t="s">
        <v>20</v>
      </c>
      <c r="F315" s="198" t="s">
        <v>584</v>
      </c>
      <c r="G315" s="195"/>
      <c r="H315" s="199">
        <v>21.419</v>
      </c>
      <c r="I315" s="200"/>
      <c r="J315" s="195"/>
      <c r="K315" s="195"/>
      <c r="L315" s="201"/>
      <c r="M315" s="202"/>
      <c r="N315" s="203"/>
      <c r="O315" s="203"/>
      <c r="P315" s="203"/>
      <c r="Q315" s="203"/>
      <c r="R315" s="203"/>
      <c r="S315" s="203"/>
      <c r="T315" s="204"/>
      <c r="AT315" s="205" t="s">
        <v>131</v>
      </c>
      <c r="AU315" s="205" t="s">
        <v>82</v>
      </c>
      <c r="AV315" s="12" t="s">
        <v>82</v>
      </c>
      <c r="AW315" s="12" t="s">
        <v>36</v>
      </c>
      <c r="AX315" s="12" t="s">
        <v>22</v>
      </c>
      <c r="AY315" s="205" t="s">
        <v>123</v>
      </c>
    </row>
    <row r="316" spans="2:65" s="1" customFormat="1" ht="16.5" customHeight="1">
      <c r="B316" s="35"/>
      <c r="C316" s="181" t="s">
        <v>585</v>
      </c>
      <c r="D316" s="181" t="s">
        <v>125</v>
      </c>
      <c r="E316" s="182" t="s">
        <v>586</v>
      </c>
      <c r="F316" s="183" t="s">
        <v>587</v>
      </c>
      <c r="G316" s="184" t="s">
        <v>274</v>
      </c>
      <c r="H316" s="185">
        <v>85.676000000000002</v>
      </c>
      <c r="I316" s="186"/>
      <c r="J316" s="187">
        <f>ROUND(I316*H316,2)</f>
        <v>0</v>
      </c>
      <c r="K316" s="183" t="s">
        <v>20</v>
      </c>
      <c r="L316" s="39"/>
      <c r="M316" s="188" t="s">
        <v>20</v>
      </c>
      <c r="N316" s="189" t="s">
        <v>44</v>
      </c>
      <c r="O316" s="64"/>
      <c r="P316" s="190">
        <f>O316*H316</f>
        <v>0</v>
      </c>
      <c r="Q316" s="190">
        <v>0</v>
      </c>
      <c r="R316" s="190">
        <f>Q316*H316</f>
        <v>0</v>
      </c>
      <c r="S316" s="190">
        <v>0</v>
      </c>
      <c r="T316" s="191">
        <f>S316*H316</f>
        <v>0</v>
      </c>
      <c r="AR316" s="192" t="s">
        <v>129</v>
      </c>
      <c r="AT316" s="192" t="s">
        <v>125</v>
      </c>
      <c r="AU316" s="192" t="s">
        <v>82</v>
      </c>
      <c r="AY316" s="18" t="s">
        <v>123</v>
      </c>
      <c r="BE316" s="193">
        <f>IF(N316="základní",J316,0)</f>
        <v>0</v>
      </c>
      <c r="BF316" s="193">
        <f>IF(N316="snížená",J316,0)</f>
        <v>0</v>
      </c>
      <c r="BG316" s="193">
        <f>IF(N316="zákl. přenesená",J316,0)</f>
        <v>0</v>
      </c>
      <c r="BH316" s="193">
        <f>IF(N316="sníž. přenesená",J316,0)</f>
        <v>0</v>
      </c>
      <c r="BI316" s="193">
        <f>IF(N316="nulová",J316,0)</f>
        <v>0</v>
      </c>
      <c r="BJ316" s="18" t="s">
        <v>22</v>
      </c>
      <c r="BK316" s="193">
        <f>ROUND(I316*H316,2)</f>
        <v>0</v>
      </c>
      <c r="BL316" s="18" t="s">
        <v>129</v>
      </c>
      <c r="BM316" s="192" t="s">
        <v>588</v>
      </c>
    </row>
    <row r="317" spans="2:65" s="12" customFormat="1">
      <c r="B317" s="194"/>
      <c r="C317" s="195"/>
      <c r="D317" s="196" t="s">
        <v>131</v>
      </c>
      <c r="E317" s="197" t="s">
        <v>20</v>
      </c>
      <c r="F317" s="198" t="s">
        <v>589</v>
      </c>
      <c r="G317" s="195"/>
      <c r="H317" s="199">
        <v>85.676000000000002</v>
      </c>
      <c r="I317" s="200"/>
      <c r="J317" s="195"/>
      <c r="K317" s="195"/>
      <c r="L317" s="201"/>
      <c r="M317" s="202"/>
      <c r="N317" s="203"/>
      <c r="O317" s="203"/>
      <c r="P317" s="203"/>
      <c r="Q317" s="203"/>
      <c r="R317" s="203"/>
      <c r="S317" s="203"/>
      <c r="T317" s="204"/>
      <c r="AT317" s="205" t="s">
        <v>131</v>
      </c>
      <c r="AU317" s="205" t="s">
        <v>82</v>
      </c>
      <c r="AV317" s="12" t="s">
        <v>82</v>
      </c>
      <c r="AW317" s="12" t="s">
        <v>36</v>
      </c>
      <c r="AX317" s="12" t="s">
        <v>22</v>
      </c>
      <c r="AY317" s="205" t="s">
        <v>123</v>
      </c>
    </row>
    <row r="318" spans="2:65" s="1" customFormat="1" ht="16.5" customHeight="1">
      <c r="B318" s="35"/>
      <c r="C318" s="181" t="s">
        <v>590</v>
      </c>
      <c r="D318" s="181" t="s">
        <v>125</v>
      </c>
      <c r="E318" s="182" t="s">
        <v>591</v>
      </c>
      <c r="F318" s="183" t="s">
        <v>592</v>
      </c>
      <c r="G318" s="184" t="s">
        <v>274</v>
      </c>
      <c r="H318" s="185">
        <v>4.4640000000000004</v>
      </c>
      <c r="I318" s="186"/>
      <c r="J318" s="187">
        <f>ROUND(I318*H318,2)</f>
        <v>0</v>
      </c>
      <c r="K318" s="183" t="s">
        <v>20</v>
      </c>
      <c r="L318" s="39"/>
      <c r="M318" s="188" t="s">
        <v>20</v>
      </c>
      <c r="N318" s="189" t="s">
        <v>44</v>
      </c>
      <c r="O318" s="64"/>
      <c r="P318" s="190">
        <f>O318*H318</f>
        <v>0</v>
      </c>
      <c r="Q318" s="190">
        <v>0</v>
      </c>
      <c r="R318" s="190">
        <f>Q318*H318</f>
        <v>0</v>
      </c>
      <c r="S318" s="190">
        <v>0</v>
      </c>
      <c r="T318" s="191">
        <f>S318*H318</f>
        <v>0</v>
      </c>
      <c r="AR318" s="192" t="s">
        <v>129</v>
      </c>
      <c r="AT318" s="192" t="s">
        <v>125</v>
      </c>
      <c r="AU318" s="192" t="s">
        <v>82</v>
      </c>
      <c r="AY318" s="18" t="s">
        <v>123</v>
      </c>
      <c r="BE318" s="193">
        <f>IF(N318="základní",J318,0)</f>
        <v>0</v>
      </c>
      <c r="BF318" s="193">
        <f>IF(N318="snížená",J318,0)</f>
        <v>0</v>
      </c>
      <c r="BG318" s="193">
        <f>IF(N318="zákl. přenesená",J318,0)</f>
        <v>0</v>
      </c>
      <c r="BH318" s="193">
        <f>IF(N318="sníž. přenesená",J318,0)</f>
        <v>0</v>
      </c>
      <c r="BI318" s="193">
        <f>IF(N318="nulová",J318,0)</f>
        <v>0</v>
      </c>
      <c r="BJ318" s="18" t="s">
        <v>22</v>
      </c>
      <c r="BK318" s="193">
        <f>ROUND(I318*H318,2)</f>
        <v>0</v>
      </c>
      <c r="BL318" s="18" t="s">
        <v>129</v>
      </c>
      <c r="BM318" s="192" t="s">
        <v>593</v>
      </c>
    </row>
    <row r="319" spans="2:65" s="1" customFormat="1" ht="16.5" customHeight="1">
      <c r="B319" s="35"/>
      <c r="C319" s="181" t="s">
        <v>594</v>
      </c>
      <c r="D319" s="181" t="s">
        <v>125</v>
      </c>
      <c r="E319" s="182" t="s">
        <v>595</v>
      </c>
      <c r="F319" s="183" t="s">
        <v>596</v>
      </c>
      <c r="G319" s="184" t="s">
        <v>274</v>
      </c>
      <c r="H319" s="185">
        <v>17.856000000000002</v>
      </c>
      <c r="I319" s="186"/>
      <c r="J319" s="187">
        <f>ROUND(I319*H319,2)</f>
        <v>0</v>
      </c>
      <c r="K319" s="183" t="s">
        <v>20</v>
      </c>
      <c r="L319" s="39"/>
      <c r="M319" s="188" t="s">
        <v>20</v>
      </c>
      <c r="N319" s="189" t="s">
        <v>44</v>
      </c>
      <c r="O319" s="64"/>
      <c r="P319" s="190">
        <f>O319*H319</f>
        <v>0</v>
      </c>
      <c r="Q319" s="190">
        <v>0</v>
      </c>
      <c r="R319" s="190">
        <f>Q319*H319</f>
        <v>0</v>
      </c>
      <c r="S319" s="190">
        <v>0</v>
      </c>
      <c r="T319" s="191">
        <f>S319*H319</f>
        <v>0</v>
      </c>
      <c r="AR319" s="192" t="s">
        <v>129</v>
      </c>
      <c r="AT319" s="192" t="s">
        <v>125</v>
      </c>
      <c r="AU319" s="192" t="s">
        <v>82</v>
      </c>
      <c r="AY319" s="18" t="s">
        <v>123</v>
      </c>
      <c r="BE319" s="193">
        <f>IF(N319="základní",J319,0)</f>
        <v>0</v>
      </c>
      <c r="BF319" s="193">
        <f>IF(N319="snížená",J319,0)</f>
        <v>0</v>
      </c>
      <c r="BG319" s="193">
        <f>IF(N319="zákl. přenesená",J319,0)</f>
        <v>0</v>
      </c>
      <c r="BH319" s="193">
        <f>IF(N319="sníž. přenesená",J319,0)</f>
        <v>0</v>
      </c>
      <c r="BI319" s="193">
        <f>IF(N319="nulová",J319,0)</f>
        <v>0</v>
      </c>
      <c r="BJ319" s="18" t="s">
        <v>22</v>
      </c>
      <c r="BK319" s="193">
        <f>ROUND(I319*H319,2)</f>
        <v>0</v>
      </c>
      <c r="BL319" s="18" t="s">
        <v>129</v>
      </c>
      <c r="BM319" s="192" t="s">
        <v>597</v>
      </c>
    </row>
    <row r="320" spans="2:65" s="12" customFormat="1">
      <c r="B320" s="194"/>
      <c r="C320" s="195"/>
      <c r="D320" s="196" t="s">
        <v>131</v>
      </c>
      <c r="E320" s="197" t="s">
        <v>20</v>
      </c>
      <c r="F320" s="198" t="s">
        <v>598</v>
      </c>
      <c r="G320" s="195"/>
      <c r="H320" s="199">
        <v>17.856000000000002</v>
      </c>
      <c r="I320" s="200"/>
      <c r="J320" s="195"/>
      <c r="K320" s="195"/>
      <c r="L320" s="201"/>
      <c r="M320" s="202"/>
      <c r="N320" s="203"/>
      <c r="O320" s="203"/>
      <c r="P320" s="203"/>
      <c r="Q320" s="203"/>
      <c r="R320" s="203"/>
      <c r="S320" s="203"/>
      <c r="T320" s="204"/>
      <c r="AT320" s="205" t="s">
        <v>131</v>
      </c>
      <c r="AU320" s="205" t="s">
        <v>82</v>
      </c>
      <c r="AV320" s="12" t="s">
        <v>82</v>
      </c>
      <c r="AW320" s="12" t="s">
        <v>36</v>
      </c>
      <c r="AX320" s="12" t="s">
        <v>22</v>
      </c>
      <c r="AY320" s="205" t="s">
        <v>123</v>
      </c>
    </row>
    <row r="321" spans="2:65" s="1" customFormat="1" ht="16.5" customHeight="1">
      <c r="B321" s="35"/>
      <c r="C321" s="181" t="s">
        <v>599</v>
      </c>
      <c r="D321" s="181" t="s">
        <v>125</v>
      </c>
      <c r="E321" s="182" t="s">
        <v>600</v>
      </c>
      <c r="F321" s="183" t="s">
        <v>601</v>
      </c>
      <c r="G321" s="184" t="s">
        <v>274</v>
      </c>
      <c r="H321" s="185">
        <v>21.419</v>
      </c>
      <c r="I321" s="186"/>
      <c r="J321" s="187">
        <f>ROUND(I321*H321,2)</f>
        <v>0</v>
      </c>
      <c r="K321" s="183" t="s">
        <v>20</v>
      </c>
      <c r="L321" s="39"/>
      <c r="M321" s="188" t="s">
        <v>20</v>
      </c>
      <c r="N321" s="189" t="s">
        <v>44</v>
      </c>
      <c r="O321" s="64"/>
      <c r="P321" s="190">
        <f>O321*H321</f>
        <v>0</v>
      </c>
      <c r="Q321" s="190">
        <v>0</v>
      </c>
      <c r="R321" s="190">
        <f>Q321*H321</f>
        <v>0</v>
      </c>
      <c r="S321" s="190">
        <v>0</v>
      </c>
      <c r="T321" s="191">
        <f>S321*H321</f>
        <v>0</v>
      </c>
      <c r="AR321" s="192" t="s">
        <v>129</v>
      </c>
      <c r="AT321" s="192" t="s">
        <v>125</v>
      </c>
      <c r="AU321" s="192" t="s">
        <v>82</v>
      </c>
      <c r="AY321" s="18" t="s">
        <v>123</v>
      </c>
      <c r="BE321" s="193">
        <f>IF(N321="základní",J321,0)</f>
        <v>0</v>
      </c>
      <c r="BF321" s="193">
        <f>IF(N321="snížená",J321,0)</f>
        <v>0</v>
      </c>
      <c r="BG321" s="193">
        <f>IF(N321="zákl. přenesená",J321,0)</f>
        <v>0</v>
      </c>
      <c r="BH321" s="193">
        <f>IF(N321="sníž. přenesená",J321,0)</f>
        <v>0</v>
      </c>
      <c r="BI321" s="193">
        <f>IF(N321="nulová",J321,0)</f>
        <v>0</v>
      </c>
      <c r="BJ321" s="18" t="s">
        <v>22</v>
      </c>
      <c r="BK321" s="193">
        <f>ROUND(I321*H321,2)</f>
        <v>0</v>
      </c>
      <c r="BL321" s="18" t="s">
        <v>129</v>
      </c>
      <c r="BM321" s="192" t="s">
        <v>602</v>
      </c>
    </row>
    <row r="322" spans="2:65" s="1" customFormat="1" ht="16.5" customHeight="1">
      <c r="B322" s="35"/>
      <c r="C322" s="181" t="s">
        <v>603</v>
      </c>
      <c r="D322" s="181" t="s">
        <v>125</v>
      </c>
      <c r="E322" s="182" t="s">
        <v>604</v>
      </c>
      <c r="F322" s="183" t="s">
        <v>605</v>
      </c>
      <c r="G322" s="184" t="s">
        <v>274</v>
      </c>
      <c r="H322" s="185">
        <v>4.4640000000000004</v>
      </c>
      <c r="I322" s="186"/>
      <c r="J322" s="187">
        <f>ROUND(I322*H322,2)</f>
        <v>0</v>
      </c>
      <c r="K322" s="183" t="s">
        <v>20</v>
      </c>
      <c r="L322" s="39"/>
      <c r="M322" s="188" t="s">
        <v>20</v>
      </c>
      <c r="N322" s="189" t="s">
        <v>44</v>
      </c>
      <c r="O322" s="64"/>
      <c r="P322" s="190">
        <f>O322*H322</f>
        <v>0</v>
      </c>
      <c r="Q322" s="190">
        <v>0</v>
      </c>
      <c r="R322" s="190">
        <f>Q322*H322</f>
        <v>0</v>
      </c>
      <c r="S322" s="190">
        <v>0</v>
      </c>
      <c r="T322" s="191">
        <f>S322*H322</f>
        <v>0</v>
      </c>
      <c r="AR322" s="192" t="s">
        <v>129</v>
      </c>
      <c r="AT322" s="192" t="s">
        <v>125</v>
      </c>
      <c r="AU322" s="192" t="s">
        <v>82</v>
      </c>
      <c r="AY322" s="18" t="s">
        <v>123</v>
      </c>
      <c r="BE322" s="193">
        <f>IF(N322="základní",J322,0)</f>
        <v>0</v>
      </c>
      <c r="BF322" s="193">
        <f>IF(N322="snížená",J322,0)</f>
        <v>0</v>
      </c>
      <c r="BG322" s="193">
        <f>IF(N322="zákl. přenesená",J322,0)</f>
        <v>0</v>
      </c>
      <c r="BH322" s="193">
        <f>IF(N322="sníž. přenesená",J322,0)</f>
        <v>0</v>
      </c>
      <c r="BI322" s="193">
        <f>IF(N322="nulová",J322,0)</f>
        <v>0</v>
      </c>
      <c r="BJ322" s="18" t="s">
        <v>22</v>
      </c>
      <c r="BK322" s="193">
        <f>ROUND(I322*H322,2)</f>
        <v>0</v>
      </c>
      <c r="BL322" s="18" t="s">
        <v>129</v>
      </c>
      <c r="BM322" s="192" t="s">
        <v>606</v>
      </c>
    </row>
    <row r="323" spans="2:65" s="1" customFormat="1" ht="16.5" customHeight="1">
      <c r="B323" s="35"/>
      <c r="C323" s="181" t="s">
        <v>607</v>
      </c>
      <c r="D323" s="181" t="s">
        <v>125</v>
      </c>
      <c r="E323" s="182" t="s">
        <v>608</v>
      </c>
      <c r="F323" s="183" t="s">
        <v>609</v>
      </c>
      <c r="G323" s="184" t="s">
        <v>274</v>
      </c>
      <c r="H323" s="185">
        <v>4.4640000000000004</v>
      </c>
      <c r="I323" s="186"/>
      <c r="J323" s="187">
        <f>ROUND(I323*H323,2)</f>
        <v>0</v>
      </c>
      <c r="K323" s="183" t="s">
        <v>20</v>
      </c>
      <c r="L323" s="39"/>
      <c r="M323" s="188" t="s">
        <v>20</v>
      </c>
      <c r="N323" s="189" t="s">
        <v>44</v>
      </c>
      <c r="O323" s="64"/>
      <c r="P323" s="190">
        <f>O323*H323</f>
        <v>0</v>
      </c>
      <c r="Q323" s="190">
        <v>0</v>
      </c>
      <c r="R323" s="190">
        <f>Q323*H323</f>
        <v>0</v>
      </c>
      <c r="S323" s="190">
        <v>0</v>
      </c>
      <c r="T323" s="191">
        <f>S323*H323</f>
        <v>0</v>
      </c>
      <c r="AR323" s="192" t="s">
        <v>129</v>
      </c>
      <c r="AT323" s="192" t="s">
        <v>125</v>
      </c>
      <c r="AU323" s="192" t="s">
        <v>82</v>
      </c>
      <c r="AY323" s="18" t="s">
        <v>123</v>
      </c>
      <c r="BE323" s="193">
        <f>IF(N323="základní",J323,0)</f>
        <v>0</v>
      </c>
      <c r="BF323" s="193">
        <f>IF(N323="snížená",J323,0)</f>
        <v>0</v>
      </c>
      <c r="BG323" s="193">
        <f>IF(N323="zákl. přenesená",J323,0)</f>
        <v>0</v>
      </c>
      <c r="BH323" s="193">
        <f>IF(N323="sníž. přenesená",J323,0)</f>
        <v>0</v>
      </c>
      <c r="BI323" s="193">
        <f>IF(N323="nulová",J323,0)</f>
        <v>0</v>
      </c>
      <c r="BJ323" s="18" t="s">
        <v>22</v>
      </c>
      <c r="BK323" s="193">
        <f>ROUND(I323*H323,2)</f>
        <v>0</v>
      </c>
      <c r="BL323" s="18" t="s">
        <v>129</v>
      </c>
      <c r="BM323" s="192" t="s">
        <v>610</v>
      </c>
    </row>
    <row r="324" spans="2:65" s="1" customFormat="1" ht="16.5" customHeight="1">
      <c r="B324" s="35"/>
      <c r="C324" s="181" t="s">
        <v>611</v>
      </c>
      <c r="D324" s="181" t="s">
        <v>125</v>
      </c>
      <c r="E324" s="182" t="s">
        <v>612</v>
      </c>
      <c r="F324" s="183" t="s">
        <v>613</v>
      </c>
      <c r="G324" s="184" t="s">
        <v>274</v>
      </c>
      <c r="H324" s="185">
        <v>4.4640000000000004</v>
      </c>
      <c r="I324" s="186"/>
      <c r="J324" s="187">
        <f>ROUND(I324*H324,2)</f>
        <v>0</v>
      </c>
      <c r="K324" s="183" t="s">
        <v>20</v>
      </c>
      <c r="L324" s="39"/>
      <c r="M324" s="188" t="s">
        <v>20</v>
      </c>
      <c r="N324" s="189" t="s">
        <v>44</v>
      </c>
      <c r="O324" s="64"/>
      <c r="P324" s="190">
        <f>O324*H324</f>
        <v>0</v>
      </c>
      <c r="Q324" s="190">
        <v>0</v>
      </c>
      <c r="R324" s="190">
        <f>Q324*H324</f>
        <v>0</v>
      </c>
      <c r="S324" s="190">
        <v>0</v>
      </c>
      <c r="T324" s="191">
        <f>S324*H324</f>
        <v>0</v>
      </c>
      <c r="AR324" s="192" t="s">
        <v>129</v>
      </c>
      <c r="AT324" s="192" t="s">
        <v>125</v>
      </c>
      <c r="AU324" s="192" t="s">
        <v>82</v>
      </c>
      <c r="AY324" s="18" t="s">
        <v>123</v>
      </c>
      <c r="BE324" s="193">
        <f>IF(N324="základní",J324,0)</f>
        <v>0</v>
      </c>
      <c r="BF324" s="193">
        <f>IF(N324="snížená",J324,0)</f>
        <v>0</v>
      </c>
      <c r="BG324" s="193">
        <f>IF(N324="zákl. přenesená",J324,0)</f>
        <v>0</v>
      </c>
      <c r="BH324" s="193">
        <f>IF(N324="sníž. přenesená",J324,0)</f>
        <v>0</v>
      </c>
      <c r="BI324" s="193">
        <f>IF(N324="nulová",J324,0)</f>
        <v>0</v>
      </c>
      <c r="BJ324" s="18" t="s">
        <v>22</v>
      </c>
      <c r="BK324" s="193">
        <f>ROUND(I324*H324,2)</f>
        <v>0</v>
      </c>
      <c r="BL324" s="18" t="s">
        <v>129</v>
      </c>
      <c r="BM324" s="192" t="s">
        <v>614</v>
      </c>
    </row>
    <row r="325" spans="2:65" s="11" customFormat="1" ht="22.9" customHeight="1">
      <c r="B325" s="165"/>
      <c r="C325" s="166"/>
      <c r="D325" s="167" t="s">
        <v>72</v>
      </c>
      <c r="E325" s="179" t="s">
        <v>615</v>
      </c>
      <c r="F325" s="179" t="s">
        <v>616</v>
      </c>
      <c r="G325" s="166"/>
      <c r="H325" s="166"/>
      <c r="I325" s="169"/>
      <c r="J325" s="180">
        <f>BK325</f>
        <v>0</v>
      </c>
      <c r="K325" s="166"/>
      <c r="L325" s="171"/>
      <c r="M325" s="172"/>
      <c r="N325" s="173"/>
      <c r="O325" s="173"/>
      <c r="P325" s="174">
        <f>P326</f>
        <v>0</v>
      </c>
      <c r="Q325" s="173"/>
      <c r="R325" s="174">
        <f>R326</f>
        <v>0</v>
      </c>
      <c r="S325" s="173"/>
      <c r="T325" s="175">
        <f>T326</f>
        <v>0</v>
      </c>
      <c r="AR325" s="176" t="s">
        <v>22</v>
      </c>
      <c r="AT325" s="177" t="s">
        <v>72</v>
      </c>
      <c r="AU325" s="177" t="s">
        <v>22</v>
      </c>
      <c r="AY325" s="176" t="s">
        <v>123</v>
      </c>
      <c r="BK325" s="178">
        <f>BK326</f>
        <v>0</v>
      </c>
    </row>
    <row r="326" spans="2:65" s="1" customFormat="1" ht="16.5" customHeight="1">
      <c r="B326" s="35"/>
      <c r="C326" s="181" t="s">
        <v>617</v>
      </c>
      <c r="D326" s="181" t="s">
        <v>125</v>
      </c>
      <c r="E326" s="182" t="s">
        <v>618</v>
      </c>
      <c r="F326" s="183" t="s">
        <v>619</v>
      </c>
      <c r="G326" s="184" t="s">
        <v>274</v>
      </c>
      <c r="H326" s="185">
        <v>26.239000000000001</v>
      </c>
      <c r="I326" s="186"/>
      <c r="J326" s="187">
        <f>ROUND(I326*H326,2)</f>
        <v>0</v>
      </c>
      <c r="K326" s="183" t="s">
        <v>20</v>
      </c>
      <c r="L326" s="39"/>
      <c r="M326" s="188" t="s">
        <v>20</v>
      </c>
      <c r="N326" s="189" t="s">
        <v>44</v>
      </c>
      <c r="O326" s="64"/>
      <c r="P326" s="190">
        <f>O326*H326</f>
        <v>0</v>
      </c>
      <c r="Q326" s="190">
        <v>0</v>
      </c>
      <c r="R326" s="190">
        <f>Q326*H326</f>
        <v>0</v>
      </c>
      <c r="S326" s="190">
        <v>0</v>
      </c>
      <c r="T326" s="191">
        <f>S326*H326</f>
        <v>0</v>
      </c>
      <c r="AR326" s="192" t="s">
        <v>129</v>
      </c>
      <c r="AT326" s="192" t="s">
        <v>125</v>
      </c>
      <c r="AU326" s="192" t="s">
        <v>82</v>
      </c>
      <c r="AY326" s="18" t="s">
        <v>123</v>
      </c>
      <c r="BE326" s="193">
        <f>IF(N326="základní",J326,0)</f>
        <v>0</v>
      </c>
      <c r="BF326" s="193">
        <f>IF(N326="snížená",J326,0)</f>
        <v>0</v>
      </c>
      <c r="BG326" s="193">
        <f>IF(N326="zákl. přenesená",J326,0)</f>
        <v>0</v>
      </c>
      <c r="BH326" s="193">
        <f>IF(N326="sníž. přenesená",J326,0)</f>
        <v>0</v>
      </c>
      <c r="BI326" s="193">
        <f>IF(N326="nulová",J326,0)</f>
        <v>0</v>
      </c>
      <c r="BJ326" s="18" t="s">
        <v>22</v>
      </c>
      <c r="BK326" s="193">
        <f>ROUND(I326*H326,2)</f>
        <v>0</v>
      </c>
      <c r="BL326" s="18" t="s">
        <v>129</v>
      </c>
      <c r="BM326" s="192" t="s">
        <v>620</v>
      </c>
    </row>
    <row r="327" spans="2:65" s="11" customFormat="1" ht="25.9" customHeight="1">
      <c r="B327" s="165"/>
      <c r="C327" s="166"/>
      <c r="D327" s="167" t="s">
        <v>72</v>
      </c>
      <c r="E327" s="168" t="s">
        <v>621</v>
      </c>
      <c r="F327" s="168" t="s">
        <v>622</v>
      </c>
      <c r="G327" s="166"/>
      <c r="H327" s="166"/>
      <c r="I327" s="169"/>
      <c r="J327" s="170">
        <f>BK327</f>
        <v>0</v>
      </c>
      <c r="K327" s="166"/>
      <c r="L327" s="171"/>
      <c r="M327" s="172"/>
      <c r="N327" s="173"/>
      <c r="O327" s="173"/>
      <c r="P327" s="174">
        <f>P328+P331+P333+P335+P337</f>
        <v>0</v>
      </c>
      <c r="Q327" s="173"/>
      <c r="R327" s="174">
        <f>R328+R331+R333+R335+R337</f>
        <v>0</v>
      </c>
      <c r="S327" s="173"/>
      <c r="T327" s="175">
        <f>T328+T331+T333+T335+T337</f>
        <v>0</v>
      </c>
      <c r="AR327" s="176" t="s">
        <v>146</v>
      </c>
      <c r="AT327" s="177" t="s">
        <v>72</v>
      </c>
      <c r="AU327" s="177" t="s">
        <v>73</v>
      </c>
      <c r="AY327" s="176" t="s">
        <v>123</v>
      </c>
      <c r="BK327" s="178">
        <f>BK328+BK331+BK333+BK335+BK337</f>
        <v>0</v>
      </c>
    </row>
    <row r="328" spans="2:65" s="11" customFormat="1" ht="22.9" customHeight="1">
      <c r="B328" s="165"/>
      <c r="C328" s="166"/>
      <c r="D328" s="167" t="s">
        <v>72</v>
      </c>
      <c r="E328" s="179" t="s">
        <v>623</v>
      </c>
      <c r="F328" s="179" t="s">
        <v>624</v>
      </c>
      <c r="G328" s="166"/>
      <c r="H328" s="166"/>
      <c r="I328" s="169"/>
      <c r="J328" s="180">
        <f>BK328</f>
        <v>0</v>
      </c>
      <c r="K328" s="166"/>
      <c r="L328" s="171"/>
      <c r="M328" s="172"/>
      <c r="N328" s="173"/>
      <c r="O328" s="173"/>
      <c r="P328" s="174">
        <f>SUM(P329:P330)</f>
        <v>0</v>
      </c>
      <c r="Q328" s="173"/>
      <c r="R328" s="174">
        <f>SUM(R329:R330)</f>
        <v>0</v>
      </c>
      <c r="S328" s="173"/>
      <c r="T328" s="175">
        <f>SUM(T329:T330)</f>
        <v>0</v>
      </c>
      <c r="AR328" s="176" t="s">
        <v>146</v>
      </c>
      <c r="AT328" s="177" t="s">
        <v>72</v>
      </c>
      <c r="AU328" s="177" t="s">
        <v>22</v>
      </c>
      <c r="AY328" s="176" t="s">
        <v>123</v>
      </c>
      <c r="BK328" s="178">
        <f>SUM(BK329:BK330)</f>
        <v>0</v>
      </c>
    </row>
    <row r="329" spans="2:65" s="1" customFormat="1" ht="16.5" customHeight="1">
      <c r="B329" s="35"/>
      <c r="C329" s="181" t="s">
        <v>625</v>
      </c>
      <c r="D329" s="181" t="s">
        <v>125</v>
      </c>
      <c r="E329" s="182" t="s">
        <v>626</v>
      </c>
      <c r="F329" s="183" t="s">
        <v>627</v>
      </c>
      <c r="G329" s="184" t="s">
        <v>628</v>
      </c>
      <c r="H329" s="185">
        <v>1</v>
      </c>
      <c r="I329" s="186"/>
      <c r="J329" s="187">
        <f>ROUND(I329*H329,2)</f>
        <v>0</v>
      </c>
      <c r="K329" s="183" t="s">
        <v>20</v>
      </c>
      <c r="L329" s="39"/>
      <c r="M329" s="188" t="s">
        <v>20</v>
      </c>
      <c r="N329" s="189" t="s">
        <v>44</v>
      </c>
      <c r="O329" s="64"/>
      <c r="P329" s="190">
        <f>O329*H329</f>
        <v>0</v>
      </c>
      <c r="Q329" s="190">
        <v>0</v>
      </c>
      <c r="R329" s="190">
        <f>Q329*H329</f>
        <v>0</v>
      </c>
      <c r="S329" s="190">
        <v>0</v>
      </c>
      <c r="T329" s="191">
        <f>S329*H329</f>
        <v>0</v>
      </c>
      <c r="AR329" s="192" t="s">
        <v>629</v>
      </c>
      <c r="AT329" s="192" t="s">
        <v>125</v>
      </c>
      <c r="AU329" s="192" t="s">
        <v>82</v>
      </c>
      <c r="AY329" s="18" t="s">
        <v>123</v>
      </c>
      <c r="BE329" s="193">
        <f>IF(N329="základní",J329,0)</f>
        <v>0</v>
      </c>
      <c r="BF329" s="193">
        <f>IF(N329="snížená",J329,0)</f>
        <v>0</v>
      </c>
      <c r="BG329" s="193">
        <f>IF(N329="zákl. přenesená",J329,0)</f>
        <v>0</v>
      </c>
      <c r="BH329" s="193">
        <f>IF(N329="sníž. přenesená",J329,0)</f>
        <v>0</v>
      </c>
      <c r="BI329" s="193">
        <f>IF(N329="nulová",J329,0)</f>
        <v>0</v>
      </c>
      <c r="BJ329" s="18" t="s">
        <v>22</v>
      </c>
      <c r="BK329" s="193">
        <f>ROUND(I329*H329,2)</f>
        <v>0</v>
      </c>
      <c r="BL329" s="18" t="s">
        <v>629</v>
      </c>
      <c r="BM329" s="192" t="s">
        <v>630</v>
      </c>
    </row>
    <row r="330" spans="2:65" s="1" customFormat="1" ht="16.5" customHeight="1">
      <c r="B330" s="35"/>
      <c r="C330" s="181" t="s">
        <v>631</v>
      </c>
      <c r="D330" s="181" t="s">
        <v>125</v>
      </c>
      <c r="E330" s="182" t="s">
        <v>632</v>
      </c>
      <c r="F330" s="183" t="s">
        <v>633</v>
      </c>
      <c r="G330" s="184" t="s">
        <v>628</v>
      </c>
      <c r="H330" s="185">
        <v>1</v>
      </c>
      <c r="I330" s="186"/>
      <c r="J330" s="187">
        <f>ROUND(I330*H330,2)</f>
        <v>0</v>
      </c>
      <c r="K330" s="183" t="s">
        <v>20</v>
      </c>
      <c r="L330" s="39"/>
      <c r="M330" s="188" t="s">
        <v>20</v>
      </c>
      <c r="N330" s="189" t="s">
        <v>44</v>
      </c>
      <c r="O330" s="64"/>
      <c r="P330" s="190">
        <f>O330*H330</f>
        <v>0</v>
      </c>
      <c r="Q330" s="190">
        <v>0</v>
      </c>
      <c r="R330" s="190">
        <f>Q330*H330</f>
        <v>0</v>
      </c>
      <c r="S330" s="190">
        <v>0</v>
      </c>
      <c r="T330" s="191">
        <f>S330*H330</f>
        <v>0</v>
      </c>
      <c r="AR330" s="192" t="s">
        <v>629</v>
      </c>
      <c r="AT330" s="192" t="s">
        <v>125</v>
      </c>
      <c r="AU330" s="192" t="s">
        <v>82</v>
      </c>
      <c r="AY330" s="18" t="s">
        <v>123</v>
      </c>
      <c r="BE330" s="193">
        <f>IF(N330="základní",J330,0)</f>
        <v>0</v>
      </c>
      <c r="BF330" s="193">
        <f>IF(N330="snížená",J330,0)</f>
        <v>0</v>
      </c>
      <c r="BG330" s="193">
        <f>IF(N330="zákl. přenesená",J330,0)</f>
        <v>0</v>
      </c>
      <c r="BH330" s="193">
        <f>IF(N330="sníž. přenesená",J330,0)</f>
        <v>0</v>
      </c>
      <c r="BI330" s="193">
        <f>IF(N330="nulová",J330,0)</f>
        <v>0</v>
      </c>
      <c r="BJ330" s="18" t="s">
        <v>22</v>
      </c>
      <c r="BK330" s="193">
        <f>ROUND(I330*H330,2)</f>
        <v>0</v>
      </c>
      <c r="BL330" s="18" t="s">
        <v>629</v>
      </c>
      <c r="BM330" s="192" t="s">
        <v>634</v>
      </c>
    </row>
    <row r="331" spans="2:65" s="11" customFormat="1" ht="22.9" customHeight="1">
      <c r="B331" s="165"/>
      <c r="C331" s="166"/>
      <c r="D331" s="167" t="s">
        <v>72</v>
      </c>
      <c r="E331" s="179" t="s">
        <v>635</v>
      </c>
      <c r="F331" s="179" t="s">
        <v>636</v>
      </c>
      <c r="G331" s="166"/>
      <c r="H331" s="166"/>
      <c r="I331" s="169"/>
      <c r="J331" s="180">
        <f>BK331</f>
        <v>0</v>
      </c>
      <c r="K331" s="166"/>
      <c r="L331" s="171"/>
      <c r="M331" s="172"/>
      <c r="N331" s="173"/>
      <c r="O331" s="173"/>
      <c r="P331" s="174">
        <f>P332</f>
        <v>0</v>
      </c>
      <c r="Q331" s="173"/>
      <c r="R331" s="174">
        <f>R332</f>
        <v>0</v>
      </c>
      <c r="S331" s="173"/>
      <c r="T331" s="175">
        <f>T332</f>
        <v>0</v>
      </c>
      <c r="AR331" s="176" t="s">
        <v>146</v>
      </c>
      <c r="AT331" s="177" t="s">
        <v>72</v>
      </c>
      <c r="AU331" s="177" t="s">
        <v>22</v>
      </c>
      <c r="AY331" s="176" t="s">
        <v>123</v>
      </c>
      <c r="BK331" s="178">
        <f>BK332</f>
        <v>0</v>
      </c>
    </row>
    <row r="332" spans="2:65" s="1" customFormat="1" ht="16.5" customHeight="1">
      <c r="B332" s="35"/>
      <c r="C332" s="181" t="s">
        <v>637</v>
      </c>
      <c r="D332" s="181" t="s">
        <v>125</v>
      </c>
      <c r="E332" s="182" t="s">
        <v>638</v>
      </c>
      <c r="F332" s="183" t="s">
        <v>639</v>
      </c>
      <c r="G332" s="184" t="s">
        <v>628</v>
      </c>
      <c r="H332" s="185">
        <v>1</v>
      </c>
      <c r="I332" s="186"/>
      <c r="J332" s="187">
        <f>ROUND(I332*H332,2)</f>
        <v>0</v>
      </c>
      <c r="K332" s="183" t="s">
        <v>20</v>
      </c>
      <c r="L332" s="39"/>
      <c r="M332" s="188" t="s">
        <v>20</v>
      </c>
      <c r="N332" s="189" t="s">
        <v>44</v>
      </c>
      <c r="O332" s="64"/>
      <c r="P332" s="190">
        <f>O332*H332</f>
        <v>0</v>
      </c>
      <c r="Q332" s="190">
        <v>0</v>
      </c>
      <c r="R332" s="190">
        <f>Q332*H332</f>
        <v>0</v>
      </c>
      <c r="S332" s="190">
        <v>0</v>
      </c>
      <c r="T332" s="191">
        <f>S332*H332</f>
        <v>0</v>
      </c>
      <c r="AR332" s="192" t="s">
        <v>629</v>
      </c>
      <c r="AT332" s="192" t="s">
        <v>125</v>
      </c>
      <c r="AU332" s="192" t="s">
        <v>82</v>
      </c>
      <c r="AY332" s="18" t="s">
        <v>123</v>
      </c>
      <c r="BE332" s="193">
        <f>IF(N332="základní",J332,0)</f>
        <v>0</v>
      </c>
      <c r="BF332" s="193">
        <f>IF(N332="snížená",J332,0)</f>
        <v>0</v>
      </c>
      <c r="BG332" s="193">
        <f>IF(N332="zákl. přenesená",J332,0)</f>
        <v>0</v>
      </c>
      <c r="BH332" s="193">
        <f>IF(N332="sníž. přenesená",J332,0)</f>
        <v>0</v>
      </c>
      <c r="BI332" s="193">
        <f>IF(N332="nulová",J332,0)</f>
        <v>0</v>
      </c>
      <c r="BJ332" s="18" t="s">
        <v>22</v>
      </c>
      <c r="BK332" s="193">
        <f>ROUND(I332*H332,2)</f>
        <v>0</v>
      </c>
      <c r="BL332" s="18" t="s">
        <v>629</v>
      </c>
      <c r="BM332" s="192" t="s">
        <v>640</v>
      </c>
    </row>
    <row r="333" spans="2:65" s="11" customFormat="1" ht="22.9" customHeight="1">
      <c r="B333" s="165"/>
      <c r="C333" s="166"/>
      <c r="D333" s="167" t="s">
        <v>72</v>
      </c>
      <c r="E333" s="179" t="s">
        <v>641</v>
      </c>
      <c r="F333" s="179" t="s">
        <v>642</v>
      </c>
      <c r="G333" s="166"/>
      <c r="H333" s="166"/>
      <c r="I333" s="169"/>
      <c r="J333" s="180">
        <f>BK333</f>
        <v>0</v>
      </c>
      <c r="K333" s="166"/>
      <c r="L333" s="171"/>
      <c r="M333" s="172"/>
      <c r="N333" s="173"/>
      <c r="O333" s="173"/>
      <c r="P333" s="174">
        <f>P334</f>
        <v>0</v>
      </c>
      <c r="Q333" s="173"/>
      <c r="R333" s="174">
        <f>R334</f>
        <v>0</v>
      </c>
      <c r="S333" s="173"/>
      <c r="T333" s="175">
        <f>T334</f>
        <v>0</v>
      </c>
      <c r="AR333" s="176" t="s">
        <v>146</v>
      </c>
      <c r="AT333" s="177" t="s">
        <v>72</v>
      </c>
      <c r="AU333" s="177" t="s">
        <v>22</v>
      </c>
      <c r="AY333" s="176" t="s">
        <v>123</v>
      </c>
      <c r="BK333" s="178">
        <f>BK334</f>
        <v>0</v>
      </c>
    </row>
    <row r="334" spans="2:65" s="1" customFormat="1" ht="16.5" customHeight="1">
      <c r="B334" s="35"/>
      <c r="C334" s="181" t="s">
        <v>643</v>
      </c>
      <c r="D334" s="181" t="s">
        <v>125</v>
      </c>
      <c r="E334" s="182" t="s">
        <v>644</v>
      </c>
      <c r="F334" s="183" t="s">
        <v>645</v>
      </c>
      <c r="G334" s="184" t="s">
        <v>628</v>
      </c>
      <c r="H334" s="185">
        <v>1</v>
      </c>
      <c r="I334" s="186"/>
      <c r="J334" s="187">
        <f>ROUND(I334*H334,2)</f>
        <v>0</v>
      </c>
      <c r="K334" s="183" t="s">
        <v>20</v>
      </c>
      <c r="L334" s="39"/>
      <c r="M334" s="188" t="s">
        <v>20</v>
      </c>
      <c r="N334" s="189" t="s">
        <v>44</v>
      </c>
      <c r="O334" s="64"/>
      <c r="P334" s="190">
        <f>O334*H334</f>
        <v>0</v>
      </c>
      <c r="Q334" s="190">
        <v>0</v>
      </c>
      <c r="R334" s="190">
        <f>Q334*H334</f>
        <v>0</v>
      </c>
      <c r="S334" s="190">
        <v>0</v>
      </c>
      <c r="T334" s="191">
        <f>S334*H334</f>
        <v>0</v>
      </c>
      <c r="AR334" s="192" t="s">
        <v>629</v>
      </c>
      <c r="AT334" s="192" t="s">
        <v>125</v>
      </c>
      <c r="AU334" s="192" t="s">
        <v>82</v>
      </c>
      <c r="AY334" s="18" t="s">
        <v>123</v>
      </c>
      <c r="BE334" s="193">
        <f>IF(N334="základní",J334,0)</f>
        <v>0</v>
      </c>
      <c r="BF334" s="193">
        <f>IF(N334="snížená",J334,0)</f>
        <v>0</v>
      </c>
      <c r="BG334" s="193">
        <f>IF(N334="zákl. přenesená",J334,0)</f>
        <v>0</v>
      </c>
      <c r="BH334" s="193">
        <f>IF(N334="sníž. přenesená",J334,0)</f>
        <v>0</v>
      </c>
      <c r="BI334" s="193">
        <f>IF(N334="nulová",J334,0)</f>
        <v>0</v>
      </c>
      <c r="BJ334" s="18" t="s">
        <v>22</v>
      </c>
      <c r="BK334" s="193">
        <f>ROUND(I334*H334,2)</f>
        <v>0</v>
      </c>
      <c r="BL334" s="18" t="s">
        <v>629</v>
      </c>
      <c r="BM334" s="192" t="s">
        <v>646</v>
      </c>
    </row>
    <row r="335" spans="2:65" s="11" customFormat="1" ht="22.9" customHeight="1">
      <c r="B335" s="165"/>
      <c r="C335" s="166"/>
      <c r="D335" s="167" t="s">
        <v>72</v>
      </c>
      <c r="E335" s="179" t="s">
        <v>647</v>
      </c>
      <c r="F335" s="179" t="s">
        <v>648</v>
      </c>
      <c r="G335" s="166"/>
      <c r="H335" s="166"/>
      <c r="I335" s="169"/>
      <c r="J335" s="180">
        <f>BK335</f>
        <v>0</v>
      </c>
      <c r="K335" s="166"/>
      <c r="L335" s="171"/>
      <c r="M335" s="172"/>
      <c r="N335" s="173"/>
      <c r="O335" s="173"/>
      <c r="P335" s="174">
        <f>P336</f>
        <v>0</v>
      </c>
      <c r="Q335" s="173"/>
      <c r="R335" s="174">
        <f>R336</f>
        <v>0</v>
      </c>
      <c r="S335" s="173"/>
      <c r="T335" s="175">
        <f>T336</f>
        <v>0</v>
      </c>
      <c r="AR335" s="176" t="s">
        <v>146</v>
      </c>
      <c r="AT335" s="177" t="s">
        <v>72</v>
      </c>
      <c r="AU335" s="177" t="s">
        <v>22</v>
      </c>
      <c r="AY335" s="176" t="s">
        <v>123</v>
      </c>
      <c r="BK335" s="178">
        <f>BK336</f>
        <v>0</v>
      </c>
    </row>
    <row r="336" spans="2:65" s="1" customFormat="1" ht="16.5" customHeight="1">
      <c r="B336" s="35"/>
      <c r="C336" s="181" t="s">
        <v>649</v>
      </c>
      <c r="D336" s="181" t="s">
        <v>125</v>
      </c>
      <c r="E336" s="182" t="s">
        <v>650</v>
      </c>
      <c r="F336" s="183" t="s">
        <v>651</v>
      </c>
      <c r="G336" s="184" t="s">
        <v>628</v>
      </c>
      <c r="H336" s="185">
        <v>1</v>
      </c>
      <c r="I336" s="186"/>
      <c r="J336" s="187">
        <f>ROUND(I336*H336,2)</f>
        <v>0</v>
      </c>
      <c r="K336" s="183" t="s">
        <v>20</v>
      </c>
      <c r="L336" s="39"/>
      <c r="M336" s="188" t="s">
        <v>20</v>
      </c>
      <c r="N336" s="189" t="s">
        <v>44</v>
      </c>
      <c r="O336" s="64"/>
      <c r="P336" s="190">
        <f>O336*H336</f>
        <v>0</v>
      </c>
      <c r="Q336" s="190">
        <v>0</v>
      </c>
      <c r="R336" s="190">
        <f>Q336*H336</f>
        <v>0</v>
      </c>
      <c r="S336" s="190">
        <v>0</v>
      </c>
      <c r="T336" s="191">
        <f>S336*H336</f>
        <v>0</v>
      </c>
      <c r="AR336" s="192" t="s">
        <v>629</v>
      </c>
      <c r="AT336" s="192" t="s">
        <v>125</v>
      </c>
      <c r="AU336" s="192" t="s">
        <v>82</v>
      </c>
      <c r="AY336" s="18" t="s">
        <v>123</v>
      </c>
      <c r="BE336" s="193">
        <f>IF(N336="základní",J336,0)</f>
        <v>0</v>
      </c>
      <c r="BF336" s="193">
        <f>IF(N336="snížená",J336,0)</f>
        <v>0</v>
      </c>
      <c r="BG336" s="193">
        <f>IF(N336="zákl. přenesená",J336,0)</f>
        <v>0</v>
      </c>
      <c r="BH336" s="193">
        <f>IF(N336="sníž. přenesená",J336,0)</f>
        <v>0</v>
      </c>
      <c r="BI336" s="193">
        <f>IF(N336="nulová",J336,0)</f>
        <v>0</v>
      </c>
      <c r="BJ336" s="18" t="s">
        <v>22</v>
      </c>
      <c r="BK336" s="193">
        <f>ROUND(I336*H336,2)</f>
        <v>0</v>
      </c>
      <c r="BL336" s="18" t="s">
        <v>629</v>
      </c>
      <c r="BM336" s="192" t="s">
        <v>652</v>
      </c>
    </row>
    <row r="337" spans="2:65" s="11" customFormat="1" ht="22.9" customHeight="1">
      <c r="B337" s="165"/>
      <c r="C337" s="166"/>
      <c r="D337" s="167" t="s">
        <v>72</v>
      </c>
      <c r="E337" s="179" t="s">
        <v>653</v>
      </c>
      <c r="F337" s="179" t="s">
        <v>654</v>
      </c>
      <c r="G337" s="166"/>
      <c r="H337" s="166"/>
      <c r="I337" s="169"/>
      <c r="J337" s="180">
        <f>BK337</f>
        <v>0</v>
      </c>
      <c r="K337" s="166"/>
      <c r="L337" s="171"/>
      <c r="M337" s="172"/>
      <c r="N337" s="173"/>
      <c r="O337" s="173"/>
      <c r="P337" s="174">
        <f>P338</f>
        <v>0</v>
      </c>
      <c r="Q337" s="173"/>
      <c r="R337" s="174">
        <f>R338</f>
        <v>0</v>
      </c>
      <c r="S337" s="173"/>
      <c r="T337" s="175">
        <f>T338</f>
        <v>0</v>
      </c>
      <c r="AR337" s="176" t="s">
        <v>146</v>
      </c>
      <c r="AT337" s="177" t="s">
        <v>72</v>
      </c>
      <c r="AU337" s="177" t="s">
        <v>22</v>
      </c>
      <c r="AY337" s="176" t="s">
        <v>123</v>
      </c>
      <c r="BK337" s="178">
        <f>BK338</f>
        <v>0</v>
      </c>
    </row>
    <row r="338" spans="2:65" s="1" customFormat="1" ht="16.5" customHeight="1">
      <c r="B338" s="35"/>
      <c r="C338" s="181" t="s">
        <v>27</v>
      </c>
      <c r="D338" s="181" t="s">
        <v>125</v>
      </c>
      <c r="E338" s="182" t="s">
        <v>655</v>
      </c>
      <c r="F338" s="183" t="s">
        <v>656</v>
      </c>
      <c r="G338" s="184" t="s">
        <v>628</v>
      </c>
      <c r="H338" s="185">
        <v>1</v>
      </c>
      <c r="I338" s="186"/>
      <c r="J338" s="187">
        <f>ROUND(I338*H338,2)</f>
        <v>0</v>
      </c>
      <c r="K338" s="183" t="s">
        <v>20</v>
      </c>
      <c r="L338" s="39"/>
      <c r="M338" s="248" t="s">
        <v>20</v>
      </c>
      <c r="N338" s="249" t="s">
        <v>44</v>
      </c>
      <c r="O338" s="250"/>
      <c r="P338" s="251">
        <f>O338*H338</f>
        <v>0</v>
      </c>
      <c r="Q338" s="251">
        <v>0</v>
      </c>
      <c r="R338" s="251">
        <f>Q338*H338</f>
        <v>0</v>
      </c>
      <c r="S338" s="251">
        <v>0</v>
      </c>
      <c r="T338" s="252">
        <f>S338*H338</f>
        <v>0</v>
      </c>
      <c r="AR338" s="192" t="s">
        <v>629</v>
      </c>
      <c r="AT338" s="192" t="s">
        <v>125</v>
      </c>
      <c r="AU338" s="192" t="s">
        <v>82</v>
      </c>
      <c r="AY338" s="18" t="s">
        <v>123</v>
      </c>
      <c r="BE338" s="193">
        <f>IF(N338="základní",J338,0)</f>
        <v>0</v>
      </c>
      <c r="BF338" s="193">
        <f>IF(N338="snížená",J338,0)</f>
        <v>0</v>
      </c>
      <c r="BG338" s="193">
        <f>IF(N338="zákl. přenesená",J338,0)</f>
        <v>0</v>
      </c>
      <c r="BH338" s="193">
        <f>IF(N338="sníž. přenesená",J338,0)</f>
        <v>0</v>
      </c>
      <c r="BI338" s="193">
        <f>IF(N338="nulová",J338,0)</f>
        <v>0</v>
      </c>
      <c r="BJ338" s="18" t="s">
        <v>22</v>
      </c>
      <c r="BK338" s="193">
        <f>ROUND(I338*H338,2)</f>
        <v>0</v>
      </c>
      <c r="BL338" s="18" t="s">
        <v>629</v>
      </c>
      <c r="BM338" s="192" t="s">
        <v>657</v>
      </c>
    </row>
    <row r="339" spans="2:65" s="1" customFormat="1" ht="6.95" customHeight="1">
      <c r="B339" s="47"/>
      <c r="C339" s="48"/>
      <c r="D339" s="48"/>
      <c r="E339" s="48"/>
      <c r="F339" s="48"/>
      <c r="G339" s="48"/>
      <c r="H339" s="48"/>
      <c r="I339" s="132"/>
      <c r="J339" s="48"/>
      <c r="K339" s="48"/>
      <c r="L339" s="39"/>
    </row>
  </sheetData>
  <sheetProtection algorithmName="SHA-512" hashValue="/kItoNUZ1CtgSnE7LjUBQyQqA53DohBbc21oHl30josdOQg90jnt0XjmpT8GsgfuvIFrmyxilOpoZdL+YivN8w==" saltValue="7tn/C1DZ11xIB7VRISmqFGElPZ+lu3PCL0nk786FQNGcC61eC3xJeDYlqghhiG4en+c+3kVVN8ZlaVGinky5BQ==" spinCount="100000" sheet="1" objects="1" scenarios="1" formatColumns="0" formatRows="0" autoFilter="0"/>
  <autoFilter ref="C93:K338"/>
  <mergeCells count="9">
    <mergeCell ref="E50:H50"/>
    <mergeCell ref="E84:H84"/>
    <mergeCell ref="E86:H8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410"/>
  <sheetViews>
    <sheetView showGridLines="0" topLeftCell="A419" workbookViewId="0">
      <selection activeCell="I349" sqref="I34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9" width="20.1640625" style="101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AT2" s="18" t="s">
        <v>85</v>
      </c>
    </row>
    <row r="3" spans="2:46" ht="6.95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21"/>
      <c r="AT3" s="18" t="s">
        <v>82</v>
      </c>
    </row>
    <row r="4" spans="2:46" ht="24.95" customHeight="1">
      <c r="B4" s="21"/>
      <c r="D4" s="105" t="s">
        <v>86</v>
      </c>
      <c r="L4" s="21"/>
      <c r="M4" s="10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107" t="s">
        <v>16</v>
      </c>
      <c r="L6" s="21"/>
    </row>
    <row r="7" spans="2:46" ht="16.5" customHeight="1">
      <c r="B7" s="21"/>
      <c r="E7" s="377" t="str">
        <f>'Rekapitulace stavby'!K6</f>
        <v>Náchod - kanalizace V Úvozu, Pod Vyhlídkou - I. etapa</v>
      </c>
      <c r="F7" s="378"/>
      <c r="G7" s="378"/>
      <c r="H7" s="378"/>
      <c r="L7" s="21"/>
    </row>
    <row r="8" spans="2:46" s="1" customFormat="1" ht="12" customHeight="1">
      <c r="B8" s="39"/>
      <c r="D8" s="107" t="s">
        <v>87</v>
      </c>
      <c r="I8" s="108"/>
      <c r="L8" s="39"/>
    </row>
    <row r="9" spans="2:46" s="1" customFormat="1" ht="36.950000000000003" customHeight="1">
      <c r="B9" s="39"/>
      <c r="E9" s="379" t="s">
        <v>658</v>
      </c>
      <c r="F9" s="380"/>
      <c r="G9" s="380"/>
      <c r="H9" s="380"/>
      <c r="I9" s="108"/>
      <c r="L9" s="39"/>
    </row>
    <row r="10" spans="2:46" s="1" customFormat="1">
      <c r="B10" s="39"/>
      <c r="I10" s="108"/>
      <c r="L10" s="39"/>
    </row>
    <row r="11" spans="2:46" s="1" customFormat="1" ht="12" customHeight="1">
      <c r="B11" s="39"/>
      <c r="D11" s="107" t="s">
        <v>19</v>
      </c>
      <c r="F11" s="109" t="s">
        <v>20</v>
      </c>
      <c r="I11" s="110" t="s">
        <v>21</v>
      </c>
      <c r="J11" s="109" t="s">
        <v>20</v>
      </c>
      <c r="L11" s="39"/>
    </row>
    <row r="12" spans="2:46" s="1" customFormat="1" ht="12" customHeight="1">
      <c r="B12" s="39"/>
      <c r="D12" s="107" t="s">
        <v>23</v>
      </c>
      <c r="F12" s="109" t="s">
        <v>30</v>
      </c>
      <c r="I12" s="110" t="s">
        <v>25</v>
      </c>
      <c r="J12" s="111">
        <f>'Rekapitulace stavby'!AN8</f>
        <v>43581</v>
      </c>
      <c r="L12" s="39"/>
    </row>
    <row r="13" spans="2:46" s="1" customFormat="1" ht="10.9" customHeight="1">
      <c r="B13" s="39"/>
      <c r="I13" s="108"/>
      <c r="L13" s="39"/>
    </row>
    <row r="14" spans="2:46" s="1" customFormat="1" ht="12" customHeight="1">
      <c r="B14" s="39"/>
      <c r="D14" s="107" t="s">
        <v>28</v>
      </c>
      <c r="I14" s="110" t="s">
        <v>29</v>
      </c>
      <c r="J14" s="109" t="s">
        <v>20</v>
      </c>
      <c r="L14" s="39"/>
    </row>
    <row r="15" spans="2:46" s="1" customFormat="1" ht="18" customHeight="1">
      <c r="B15" s="39"/>
      <c r="E15" s="109" t="s">
        <v>30</v>
      </c>
      <c r="I15" s="110" t="s">
        <v>31</v>
      </c>
      <c r="J15" s="109" t="s">
        <v>20</v>
      </c>
      <c r="L15" s="39"/>
    </row>
    <row r="16" spans="2:46" s="1" customFormat="1" ht="6.95" customHeight="1">
      <c r="B16" s="39"/>
      <c r="I16" s="108"/>
      <c r="L16" s="39"/>
    </row>
    <row r="17" spans="2:12" s="1" customFormat="1" ht="12" customHeight="1">
      <c r="B17" s="39"/>
      <c r="D17" s="107" t="s">
        <v>32</v>
      </c>
      <c r="I17" s="110" t="s">
        <v>29</v>
      </c>
      <c r="J17" s="31" t="str">
        <f>'Rekapitulace stavby'!AN13</f>
        <v>Vyplň údaj</v>
      </c>
      <c r="L17" s="39"/>
    </row>
    <row r="18" spans="2:12" s="1" customFormat="1" ht="18" customHeight="1">
      <c r="B18" s="39"/>
      <c r="E18" s="381" t="str">
        <f>'Rekapitulace stavby'!E14</f>
        <v>Vyplň údaj</v>
      </c>
      <c r="F18" s="382"/>
      <c r="G18" s="382"/>
      <c r="H18" s="382"/>
      <c r="I18" s="110" t="s">
        <v>31</v>
      </c>
      <c r="J18" s="31" t="str">
        <f>'Rekapitulace stavby'!AN14</f>
        <v>Vyplň údaj</v>
      </c>
      <c r="L18" s="39"/>
    </row>
    <row r="19" spans="2:12" s="1" customFormat="1" ht="6.95" customHeight="1">
      <c r="B19" s="39"/>
      <c r="I19" s="108"/>
      <c r="L19" s="39"/>
    </row>
    <row r="20" spans="2:12" s="1" customFormat="1" ht="12" customHeight="1">
      <c r="B20" s="39"/>
      <c r="D20" s="107" t="s">
        <v>34</v>
      </c>
      <c r="I20" s="110" t="s">
        <v>29</v>
      </c>
      <c r="J20" s="109" t="s">
        <v>20</v>
      </c>
      <c r="L20" s="39"/>
    </row>
    <row r="21" spans="2:12" s="1" customFormat="1" ht="18" customHeight="1">
      <c r="B21" s="39"/>
      <c r="E21" s="109" t="s">
        <v>35</v>
      </c>
      <c r="I21" s="110" t="s">
        <v>31</v>
      </c>
      <c r="J21" s="109" t="s">
        <v>20</v>
      </c>
      <c r="L21" s="39"/>
    </row>
    <row r="22" spans="2:12" s="1" customFormat="1" ht="6.95" customHeight="1">
      <c r="B22" s="39"/>
      <c r="I22" s="108"/>
      <c r="L22" s="39"/>
    </row>
    <row r="23" spans="2:12" s="1" customFormat="1" ht="12" customHeight="1">
      <c r="B23" s="39"/>
      <c r="D23" s="107" t="s">
        <v>37</v>
      </c>
      <c r="I23" s="110" t="s">
        <v>29</v>
      </c>
      <c r="J23" s="109" t="str">
        <f>IF('Rekapitulace stavby'!AN19="","",'Rekapitulace stavby'!AN19)</f>
        <v/>
      </c>
      <c r="L23" s="39"/>
    </row>
    <row r="24" spans="2:12" s="1" customFormat="1" ht="18" customHeight="1">
      <c r="B24" s="39"/>
      <c r="E24" s="109" t="str">
        <f>IF('Rekapitulace stavby'!E20="","",'Rekapitulace stavby'!E20)</f>
        <v xml:space="preserve"> </v>
      </c>
      <c r="I24" s="110" t="s">
        <v>31</v>
      </c>
      <c r="J24" s="109" t="str">
        <f>IF('Rekapitulace stavby'!AN20="","",'Rekapitulace stavby'!AN20)</f>
        <v/>
      </c>
      <c r="L24" s="39"/>
    </row>
    <row r="25" spans="2:12" s="1" customFormat="1" ht="6.95" customHeight="1">
      <c r="B25" s="39"/>
      <c r="I25" s="108"/>
      <c r="L25" s="39"/>
    </row>
    <row r="26" spans="2:12" s="1" customFormat="1" ht="12" customHeight="1">
      <c r="B26" s="39"/>
      <c r="D26" s="107" t="s">
        <v>38</v>
      </c>
      <c r="I26" s="108"/>
      <c r="L26" s="39"/>
    </row>
    <row r="27" spans="2:12" s="7" customFormat="1" ht="16.5" customHeight="1">
      <c r="B27" s="112"/>
      <c r="E27" s="383" t="s">
        <v>20</v>
      </c>
      <c r="F27" s="383"/>
      <c r="G27" s="383"/>
      <c r="H27" s="383"/>
      <c r="I27" s="113"/>
      <c r="L27" s="112"/>
    </row>
    <row r="28" spans="2:12" s="1" customFormat="1" ht="6.95" customHeight="1">
      <c r="B28" s="39"/>
      <c r="I28" s="108"/>
      <c r="L28" s="39"/>
    </row>
    <row r="29" spans="2:12" s="1" customFormat="1" ht="6.95" customHeight="1">
      <c r="B29" s="39"/>
      <c r="D29" s="60"/>
      <c r="E29" s="60"/>
      <c r="F29" s="60"/>
      <c r="G29" s="60"/>
      <c r="H29" s="60"/>
      <c r="I29" s="114"/>
      <c r="J29" s="60"/>
      <c r="K29" s="60"/>
      <c r="L29" s="39"/>
    </row>
    <row r="30" spans="2:12" s="1" customFormat="1" ht="25.35" customHeight="1">
      <c r="B30" s="39"/>
      <c r="D30" s="115" t="s">
        <v>39</v>
      </c>
      <c r="I30" s="108"/>
      <c r="J30" s="116">
        <f>ROUND(J95, 2)</f>
        <v>0</v>
      </c>
      <c r="L30" s="39"/>
    </row>
    <row r="31" spans="2:12" s="1" customFormat="1" ht="6.95" customHeight="1">
      <c r="B31" s="39"/>
      <c r="D31" s="60"/>
      <c r="E31" s="60"/>
      <c r="F31" s="60"/>
      <c r="G31" s="60"/>
      <c r="H31" s="60"/>
      <c r="I31" s="114"/>
      <c r="J31" s="60"/>
      <c r="K31" s="60"/>
      <c r="L31" s="39"/>
    </row>
    <row r="32" spans="2:12" s="1" customFormat="1" ht="14.45" customHeight="1">
      <c r="B32" s="39"/>
      <c r="F32" s="117" t="s">
        <v>41</v>
      </c>
      <c r="I32" s="118" t="s">
        <v>40</v>
      </c>
      <c r="J32" s="117" t="s">
        <v>42</v>
      </c>
      <c r="L32" s="39"/>
    </row>
    <row r="33" spans="2:12" s="1" customFormat="1" ht="14.45" customHeight="1">
      <c r="B33" s="39"/>
      <c r="D33" s="119" t="s">
        <v>43</v>
      </c>
      <c r="E33" s="107" t="s">
        <v>44</v>
      </c>
      <c r="F33" s="120">
        <f>ROUND((SUM(BE95:BE409)),  2)</f>
        <v>0</v>
      </c>
      <c r="I33" s="121">
        <v>0.21</v>
      </c>
      <c r="J33" s="120">
        <f>ROUND(((SUM(BE95:BE409))*I33),  2)</f>
        <v>0</v>
      </c>
      <c r="L33" s="39"/>
    </row>
    <row r="34" spans="2:12" s="1" customFormat="1" ht="14.45" customHeight="1">
      <c r="B34" s="39"/>
      <c r="E34" s="107" t="s">
        <v>45</v>
      </c>
      <c r="F34" s="120">
        <f>ROUND((SUM(BF95:BF409)),  2)</f>
        <v>0</v>
      </c>
      <c r="I34" s="121">
        <v>0.15</v>
      </c>
      <c r="J34" s="120">
        <f>ROUND(((SUM(BF95:BF409))*I34),  2)</f>
        <v>0</v>
      </c>
      <c r="L34" s="39"/>
    </row>
    <row r="35" spans="2:12" s="1" customFormat="1" ht="14.45" hidden="1" customHeight="1">
      <c r="B35" s="39"/>
      <c r="E35" s="107" t="s">
        <v>46</v>
      </c>
      <c r="F35" s="120">
        <f>ROUND((SUM(BG95:BG409)),  2)</f>
        <v>0</v>
      </c>
      <c r="I35" s="121">
        <v>0.21</v>
      </c>
      <c r="J35" s="120">
        <f>0</f>
        <v>0</v>
      </c>
      <c r="L35" s="39"/>
    </row>
    <row r="36" spans="2:12" s="1" customFormat="1" ht="14.45" hidden="1" customHeight="1">
      <c r="B36" s="39"/>
      <c r="E36" s="107" t="s">
        <v>47</v>
      </c>
      <c r="F36" s="120">
        <f>ROUND((SUM(BH95:BH409)),  2)</f>
        <v>0</v>
      </c>
      <c r="I36" s="121">
        <v>0.15</v>
      </c>
      <c r="J36" s="120">
        <f>0</f>
        <v>0</v>
      </c>
      <c r="L36" s="39"/>
    </row>
    <row r="37" spans="2:12" s="1" customFormat="1" ht="14.45" hidden="1" customHeight="1">
      <c r="B37" s="39"/>
      <c r="E37" s="107" t="s">
        <v>48</v>
      </c>
      <c r="F37" s="120">
        <f>ROUND((SUM(BI95:BI409)),  2)</f>
        <v>0</v>
      </c>
      <c r="I37" s="121">
        <v>0</v>
      </c>
      <c r="J37" s="120">
        <f>0</f>
        <v>0</v>
      </c>
      <c r="L37" s="39"/>
    </row>
    <row r="38" spans="2:12" s="1" customFormat="1" ht="6.95" customHeight="1">
      <c r="B38" s="39"/>
      <c r="I38" s="108"/>
      <c r="L38" s="39"/>
    </row>
    <row r="39" spans="2:12" s="1" customFormat="1" ht="25.35" customHeight="1">
      <c r="B39" s="39"/>
      <c r="C39" s="122"/>
      <c r="D39" s="123" t="s">
        <v>49</v>
      </c>
      <c r="E39" s="124"/>
      <c r="F39" s="124"/>
      <c r="G39" s="125" t="s">
        <v>50</v>
      </c>
      <c r="H39" s="126" t="s">
        <v>51</v>
      </c>
      <c r="I39" s="127"/>
      <c r="J39" s="128">
        <f>SUM(J30:J37)</f>
        <v>0</v>
      </c>
      <c r="K39" s="129"/>
      <c r="L39" s="39"/>
    </row>
    <row r="40" spans="2:12" s="1" customFormat="1" ht="14.45" customHeight="1">
      <c r="B40" s="130"/>
      <c r="C40" s="131"/>
      <c r="D40" s="131"/>
      <c r="E40" s="131"/>
      <c r="F40" s="131"/>
      <c r="G40" s="131"/>
      <c r="H40" s="131"/>
      <c r="I40" s="132"/>
      <c r="J40" s="131"/>
      <c r="K40" s="131"/>
      <c r="L40" s="39"/>
    </row>
    <row r="44" spans="2:12" s="1" customFormat="1" ht="6.95" customHeight="1">
      <c r="B44" s="133"/>
      <c r="C44" s="134"/>
      <c r="D44" s="134"/>
      <c r="E44" s="134"/>
      <c r="F44" s="134"/>
      <c r="G44" s="134"/>
      <c r="H44" s="134"/>
      <c r="I44" s="135"/>
      <c r="J44" s="134"/>
      <c r="K44" s="134"/>
      <c r="L44" s="39"/>
    </row>
    <row r="45" spans="2:12" s="1" customFormat="1" ht="24.95" customHeight="1">
      <c r="B45" s="35"/>
      <c r="C45" s="24" t="s">
        <v>89</v>
      </c>
      <c r="D45" s="36"/>
      <c r="E45" s="36"/>
      <c r="F45" s="36"/>
      <c r="G45" s="36"/>
      <c r="H45" s="36"/>
      <c r="I45" s="108"/>
      <c r="J45" s="36"/>
      <c r="K45" s="36"/>
      <c r="L45" s="39"/>
    </row>
    <row r="46" spans="2:12" s="1" customFormat="1" ht="6.95" customHeight="1">
      <c r="B46" s="35"/>
      <c r="C46" s="36"/>
      <c r="D46" s="36"/>
      <c r="E46" s="36"/>
      <c r="F46" s="36"/>
      <c r="G46" s="36"/>
      <c r="H46" s="36"/>
      <c r="I46" s="108"/>
      <c r="J46" s="36"/>
      <c r="K46" s="36"/>
      <c r="L46" s="39"/>
    </row>
    <row r="47" spans="2:12" s="1" customFormat="1" ht="12" customHeight="1">
      <c r="B47" s="35"/>
      <c r="C47" s="30" t="s">
        <v>16</v>
      </c>
      <c r="D47" s="36"/>
      <c r="E47" s="36"/>
      <c r="F47" s="36"/>
      <c r="G47" s="36"/>
      <c r="H47" s="36"/>
      <c r="I47" s="108"/>
      <c r="J47" s="36"/>
      <c r="K47" s="36"/>
      <c r="L47" s="39"/>
    </row>
    <row r="48" spans="2:12" s="1" customFormat="1" ht="16.5" customHeight="1">
      <c r="B48" s="35"/>
      <c r="C48" s="36"/>
      <c r="D48" s="36"/>
      <c r="E48" s="375" t="str">
        <f>E7</f>
        <v>Náchod - kanalizace V Úvozu, Pod Vyhlídkou - I. etapa</v>
      </c>
      <c r="F48" s="376"/>
      <c r="G48" s="376"/>
      <c r="H48" s="376"/>
      <c r="I48" s="108"/>
      <c r="J48" s="36"/>
      <c r="K48" s="36"/>
      <c r="L48" s="39"/>
    </row>
    <row r="49" spans="2:47" s="1" customFormat="1" ht="12" customHeight="1">
      <c r="B49" s="35"/>
      <c r="C49" s="30" t="s">
        <v>87</v>
      </c>
      <c r="D49" s="36"/>
      <c r="E49" s="36"/>
      <c r="F49" s="36"/>
      <c r="G49" s="36"/>
      <c r="H49" s="36"/>
      <c r="I49" s="108"/>
      <c r="J49" s="36"/>
      <c r="K49" s="36"/>
      <c r="L49" s="39"/>
    </row>
    <row r="50" spans="2:47" s="1" customFormat="1" ht="16.5" customHeight="1">
      <c r="B50" s="35"/>
      <c r="C50" s="36"/>
      <c r="D50" s="36"/>
      <c r="E50" s="358" t="str">
        <f>E9</f>
        <v>So 02 - Dešťová kanalizace</v>
      </c>
      <c r="F50" s="374"/>
      <c r="G50" s="374"/>
      <c r="H50" s="374"/>
      <c r="I50" s="108"/>
      <c r="J50" s="36"/>
      <c r="K50" s="36"/>
      <c r="L50" s="39"/>
    </row>
    <row r="51" spans="2:47" s="1" customFormat="1" ht="6.95" customHeight="1">
      <c r="B51" s="35"/>
      <c r="C51" s="36"/>
      <c r="D51" s="36"/>
      <c r="E51" s="36"/>
      <c r="F51" s="36"/>
      <c r="G51" s="36"/>
      <c r="H51" s="36"/>
      <c r="I51" s="108"/>
      <c r="J51" s="36"/>
      <c r="K51" s="36"/>
      <c r="L51" s="39"/>
    </row>
    <row r="52" spans="2:47" s="1" customFormat="1" ht="12" customHeight="1">
      <c r="B52" s="35"/>
      <c r="C52" s="30" t="s">
        <v>23</v>
      </c>
      <c r="D52" s="36"/>
      <c r="E52" s="36"/>
      <c r="F52" s="28" t="str">
        <f>F12</f>
        <v xml:space="preserve"> </v>
      </c>
      <c r="G52" s="36"/>
      <c r="H52" s="36"/>
      <c r="I52" s="110" t="s">
        <v>25</v>
      </c>
      <c r="J52" s="59">
        <f>IF(J12="","",J12)</f>
        <v>43581</v>
      </c>
      <c r="K52" s="36"/>
      <c r="L52" s="39"/>
    </row>
    <row r="53" spans="2:47" s="1" customFormat="1" ht="6.95" customHeight="1">
      <c r="B53" s="35"/>
      <c r="C53" s="36"/>
      <c r="D53" s="36"/>
      <c r="E53" s="36"/>
      <c r="F53" s="36"/>
      <c r="G53" s="36"/>
      <c r="H53" s="36"/>
      <c r="I53" s="108"/>
      <c r="J53" s="36"/>
      <c r="K53" s="36"/>
      <c r="L53" s="39"/>
    </row>
    <row r="54" spans="2:47" s="1" customFormat="1" ht="27.95" customHeight="1">
      <c r="B54" s="35"/>
      <c r="C54" s="30" t="s">
        <v>28</v>
      </c>
      <c r="D54" s="36"/>
      <c r="E54" s="36"/>
      <c r="F54" s="28" t="str">
        <f>E15</f>
        <v xml:space="preserve"> </v>
      </c>
      <c r="G54" s="36"/>
      <c r="H54" s="36"/>
      <c r="I54" s="110" t="s">
        <v>34</v>
      </c>
      <c r="J54" s="33" t="str">
        <f>E21</f>
        <v>VAK Náchod, a.s., Lukáš Branda DiS</v>
      </c>
      <c r="K54" s="36"/>
      <c r="L54" s="39"/>
    </row>
    <row r="55" spans="2:47" s="1" customFormat="1" ht="15.2" customHeight="1">
      <c r="B55" s="35"/>
      <c r="C55" s="30" t="s">
        <v>32</v>
      </c>
      <c r="D55" s="36"/>
      <c r="E55" s="36"/>
      <c r="F55" s="28" t="str">
        <f>IF(E18="","",E18)</f>
        <v>Vyplň údaj</v>
      </c>
      <c r="G55" s="36"/>
      <c r="H55" s="36"/>
      <c r="I55" s="110" t="s">
        <v>37</v>
      </c>
      <c r="J55" s="33" t="str">
        <f>E24</f>
        <v xml:space="preserve"> </v>
      </c>
      <c r="K55" s="36"/>
      <c r="L55" s="39"/>
    </row>
    <row r="56" spans="2:47" s="1" customFormat="1" ht="10.35" customHeight="1">
      <c r="B56" s="35"/>
      <c r="C56" s="36"/>
      <c r="D56" s="36"/>
      <c r="E56" s="36"/>
      <c r="F56" s="36"/>
      <c r="G56" s="36"/>
      <c r="H56" s="36"/>
      <c r="I56" s="108"/>
      <c r="J56" s="36"/>
      <c r="K56" s="36"/>
      <c r="L56" s="39"/>
    </row>
    <row r="57" spans="2:47" s="1" customFormat="1" ht="29.25" customHeight="1">
      <c r="B57" s="35"/>
      <c r="C57" s="136" t="s">
        <v>90</v>
      </c>
      <c r="D57" s="137"/>
      <c r="E57" s="137"/>
      <c r="F57" s="137"/>
      <c r="G57" s="137"/>
      <c r="H57" s="137"/>
      <c r="I57" s="138"/>
      <c r="J57" s="139" t="s">
        <v>91</v>
      </c>
      <c r="K57" s="137"/>
      <c r="L57" s="39"/>
    </row>
    <row r="58" spans="2:47" s="1" customFormat="1" ht="10.35" customHeight="1">
      <c r="B58" s="35"/>
      <c r="C58" s="36"/>
      <c r="D58" s="36"/>
      <c r="E58" s="36"/>
      <c r="F58" s="36"/>
      <c r="G58" s="36"/>
      <c r="H58" s="36"/>
      <c r="I58" s="108"/>
      <c r="J58" s="36"/>
      <c r="K58" s="36"/>
      <c r="L58" s="39"/>
    </row>
    <row r="59" spans="2:47" s="1" customFormat="1" ht="22.9" customHeight="1">
      <c r="B59" s="35"/>
      <c r="C59" s="140" t="s">
        <v>71</v>
      </c>
      <c r="D59" s="36"/>
      <c r="E59" s="36"/>
      <c r="F59" s="36"/>
      <c r="G59" s="36"/>
      <c r="H59" s="36"/>
      <c r="I59" s="108"/>
      <c r="J59" s="77">
        <f>J95</f>
        <v>0</v>
      </c>
      <c r="K59" s="36"/>
      <c r="L59" s="39"/>
      <c r="AU59" s="18" t="s">
        <v>92</v>
      </c>
    </row>
    <row r="60" spans="2:47" s="8" customFormat="1" ht="24.95" customHeight="1">
      <c r="B60" s="141"/>
      <c r="C60" s="142"/>
      <c r="D60" s="143" t="s">
        <v>93</v>
      </c>
      <c r="E60" s="144"/>
      <c r="F60" s="144"/>
      <c r="G60" s="144"/>
      <c r="H60" s="144"/>
      <c r="I60" s="145"/>
      <c r="J60" s="146">
        <f>J96</f>
        <v>0</v>
      </c>
      <c r="K60" s="142"/>
      <c r="L60" s="147"/>
    </row>
    <row r="61" spans="2:47" s="9" customFormat="1" ht="19.899999999999999" customHeight="1">
      <c r="B61" s="148"/>
      <c r="C61" s="149"/>
      <c r="D61" s="150" t="s">
        <v>94</v>
      </c>
      <c r="E61" s="151"/>
      <c r="F61" s="151"/>
      <c r="G61" s="151"/>
      <c r="H61" s="151"/>
      <c r="I61" s="152"/>
      <c r="J61" s="153">
        <f>J97</f>
        <v>0</v>
      </c>
      <c r="K61" s="149"/>
      <c r="L61" s="154"/>
    </row>
    <row r="62" spans="2:47" s="9" customFormat="1" ht="19.899999999999999" customHeight="1">
      <c r="B62" s="148"/>
      <c r="C62" s="149"/>
      <c r="D62" s="150" t="s">
        <v>659</v>
      </c>
      <c r="E62" s="151"/>
      <c r="F62" s="151"/>
      <c r="G62" s="151"/>
      <c r="H62" s="151"/>
      <c r="I62" s="152"/>
      <c r="J62" s="153">
        <f>J219</f>
        <v>0</v>
      </c>
      <c r="K62" s="149"/>
      <c r="L62" s="154"/>
    </row>
    <row r="63" spans="2:47" s="9" customFormat="1" ht="19.899999999999999" customHeight="1">
      <c r="B63" s="148"/>
      <c r="C63" s="149"/>
      <c r="D63" s="150" t="s">
        <v>95</v>
      </c>
      <c r="E63" s="151"/>
      <c r="F63" s="151"/>
      <c r="G63" s="151"/>
      <c r="H63" s="151"/>
      <c r="I63" s="152"/>
      <c r="J63" s="153">
        <f>J222</f>
        <v>0</v>
      </c>
      <c r="K63" s="149"/>
      <c r="L63" s="154"/>
    </row>
    <row r="64" spans="2:47" s="9" customFormat="1" ht="19.899999999999999" customHeight="1">
      <c r="B64" s="148"/>
      <c r="C64" s="149"/>
      <c r="D64" s="150" t="s">
        <v>96</v>
      </c>
      <c r="E64" s="151"/>
      <c r="F64" s="151"/>
      <c r="G64" s="151"/>
      <c r="H64" s="151"/>
      <c r="I64" s="152"/>
      <c r="J64" s="153">
        <f>J237</f>
        <v>0</v>
      </c>
      <c r="K64" s="149"/>
      <c r="L64" s="154"/>
    </row>
    <row r="65" spans="2:12" s="9" customFormat="1" ht="19.899999999999999" customHeight="1">
      <c r="B65" s="148"/>
      <c r="C65" s="149"/>
      <c r="D65" s="150" t="s">
        <v>97</v>
      </c>
      <c r="E65" s="151"/>
      <c r="F65" s="151"/>
      <c r="G65" s="151"/>
      <c r="H65" s="151"/>
      <c r="I65" s="152"/>
      <c r="J65" s="153">
        <f>J266</f>
        <v>0</v>
      </c>
      <c r="K65" s="149"/>
      <c r="L65" s="154"/>
    </row>
    <row r="66" spans="2:12" s="9" customFormat="1" ht="19.899999999999999" customHeight="1">
      <c r="B66" s="148"/>
      <c r="C66" s="149"/>
      <c r="D66" s="150" t="s">
        <v>98</v>
      </c>
      <c r="E66" s="151"/>
      <c r="F66" s="151"/>
      <c r="G66" s="151"/>
      <c r="H66" s="151"/>
      <c r="I66" s="152"/>
      <c r="J66" s="153">
        <f>J292</f>
        <v>0</v>
      </c>
      <c r="K66" s="149"/>
      <c r="L66" s="154"/>
    </row>
    <row r="67" spans="2:12" s="9" customFormat="1" ht="19.899999999999999" customHeight="1">
      <c r="B67" s="148"/>
      <c r="C67" s="149"/>
      <c r="D67" s="150" t="s">
        <v>99</v>
      </c>
      <c r="E67" s="151"/>
      <c r="F67" s="151"/>
      <c r="G67" s="151"/>
      <c r="H67" s="151"/>
      <c r="I67" s="152"/>
      <c r="J67" s="153">
        <f>J369</f>
        <v>0</v>
      </c>
      <c r="K67" s="149"/>
      <c r="L67" s="154"/>
    </row>
    <row r="68" spans="2:12" s="9" customFormat="1" ht="19.899999999999999" customHeight="1">
      <c r="B68" s="148"/>
      <c r="C68" s="149"/>
      <c r="D68" s="150" t="s">
        <v>100</v>
      </c>
      <c r="E68" s="151"/>
      <c r="F68" s="151"/>
      <c r="G68" s="151"/>
      <c r="H68" s="151"/>
      <c r="I68" s="152"/>
      <c r="J68" s="153">
        <f>J389</f>
        <v>0</v>
      </c>
      <c r="K68" s="149"/>
      <c r="L68" s="154"/>
    </row>
    <row r="69" spans="2:12" s="9" customFormat="1" ht="19.899999999999999" customHeight="1">
      <c r="B69" s="148"/>
      <c r="C69" s="149"/>
      <c r="D69" s="150" t="s">
        <v>101</v>
      </c>
      <c r="E69" s="151"/>
      <c r="F69" s="151"/>
      <c r="G69" s="151"/>
      <c r="H69" s="151"/>
      <c r="I69" s="152"/>
      <c r="J69" s="153">
        <f>J396</f>
        <v>0</v>
      </c>
      <c r="K69" s="149"/>
      <c r="L69" s="154"/>
    </row>
    <row r="70" spans="2:12" s="8" customFormat="1" ht="24.95" customHeight="1">
      <c r="B70" s="141"/>
      <c r="C70" s="142"/>
      <c r="D70" s="143" t="s">
        <v>102</v>
      </c>
      <c r="E70" s="144"/>
      <c r="F70" s="144"/>
      <c r="G70" s="144"/>
      <c r="H70" s="144"/>
      <c r="I70" s="145"/>
      <c r="J70" s="146">
        <f>J398</f>
        <v>0</v>
      </c>
      <c r="K70" s="142"/>
      <c r="L70" s="147"/>
    </row>
    <row r="71" spans="2:12" s="9" customFormat="1" ht="19.899999999999999" customHeight="1">
      <c r="B71" s="148"/>
      <c r="C71" s="149"/>
      <c r="D71" s="150" t="s">
        <v>103</v>
      </c>
      <c r="E71" s="151"/>
      <c r="F71" s="151"/>
      <c r="G71" s="151"/>
      <c r="H71" s="151"/>
      <c r="I71" s="152"/>
      <c r="J71" s="153">
        <f>J399</f>
        <v>0</v>
      </c>
      <c r="K71" s="149"/>
      <c r="L71" s="154"/>
    </row>
    <row r="72" spans="2:12" s="9" customFormat="1" ht="19.899999999999999" customHeight="1">
      <c r="B72" s="148"/>
      <c r="C72" s="149"/>
      <c r="D72" s="150" t="s">
        <v>104</v>
      </c>
      <c r="E72" s="151"/>
      <c r="F72" s="151"/>
      <c r="G72" s="151"/>
      <c r="H72" s="151"/>
      <c r="I72" s="152"/>
      <c r="J72" s="153">
        <f>J402</f>
        <v>0</v>
      </c>
      <c r="K72" s="149"/>
      <c r="L72" s="154"/>
    </row>
    <row r="73" spans="2:12" s="9" customFormat="1" ht="19.899999999999999" customHeight="1">
      <c r="B73" s="148"/>
      <c r="C73" s="149"/>
      <c r="D73" s="150" t="s">
        <v>105</v>
      </c>
      <c r="E73" s="151"/>
      <c r="F73" s="151"/>
      <c r="G73" s="151"/>
      <c r="H73" s="151"/>
      <c r="I73" s="152"/>
      <c r="J73" s="153">
        <f>J404</f>
        <v>0</v>
      </c>
      <c r="K73" s="149"/>
      <c r="L73" s="154"/>
    </row>
    <row r="74" spans="2:12" s="9" customFormat="1" ht="19.899999999999999" customHeight="1">
      <c r="B74" s="148"/>
      <c r="C74" s="149"/>
      <c r="D74" s="150" t="s">
        <v>106</v>
      </c>
      <c r="E74" s="151"/>
      <c r="F74" s="151"/>
      <c r="G74" s="151"/>
      <c r="H74" s="151"/>
      <c r="I74" s="152"/>
      <c r="J74" s="153">
        <f>J406</f>
        <v>0</v>
      </c>
      <c r="K74" s="149"/>
      <c r="L74" s="154"/>
    </row>
    <row r="75" spans="2:12" s="9" customFormat="1" ht="19.899999999999999" customHeight="1">
      <c r="B75" s="148"/>
      <c r="C75" s="149"/>
      <c r="D75" s="150" t="s">
        <v>107</v>
      </c>
      <c r="E75" s="151"/>
      <c r="F75" s="151"/>
      <c r="G75" s="151"/>
      <c r="H75" s="151"/>
      <c r="I75" s="152"/>
      <c r="J75" s="153">
        <f>J408</f>
        <v>0</v>
      </c>
      <c r="K75" s="149"/>
      <c r="L75" s="154"/>
    </row>
    <row r="76" spans="2:12" s="1" customFormat="1" ht="21.75" customHeight="1">
      <c r="B76" s="35"/>
      <c r="C76" s="36"/>
      <c r="D76" s="36"/>
      <c r="E76" s="36"/>
      <c r="F76" s="36"/>
      <c r="G76" s="36"/>
      <c r="H76" s="36"/>
      <c r="I76" s="108"/>
      <c r="J76" s="36"/>
      <c r="K76" s="36"/>
      <c r="L76" s="39"/>
    </row>
    <row r="77" spans="2:12" s="1" customFormat="1" ht="6.95" customHeight="1">
      <c r="B77" s="47"/>
      <c r="C77" s="48"/>
      <c r="D77" s="48"/>
      <c r="E77" s="48"/>
      <c r="F77" s="48"/>
      <c r="G77" s="48"/>
      <c r="H77" s="48"/>
      <c r="I77" s="132"/>
      <c r="J77" s="48"/>
      <c r="K77" s="48"/>
      <c r="L77" s="39"/>
    </row>
    <row r="81" spans="2:63" s="1" customFormat="1" ht="6.95" customHeight="1">
      <c r="B81" s="49"/>
      <c r="C81" s="50"/>
      <c r="D81" s="50"/>
      <c r="E81" s="50"/>
      <c r="F81" s="50"/>
      <c r="G81" s="50"/>
      <c r="H81" s="50"/>
      <c r="I81" s="135"/>
      <c r="J81" s="50"/>
      <c r="K81" s="50"/>
      <c r="L81" s="39"/>
    </row>
    <row r="82" spans="2:63" s="1" customFormat="1" ht="24.95" customHeight="1">
      <c r="B82" s="35"/>
      <c r="C82" s="24" t="s">
        <v>108</v>
      </c>
      <c r="D82" s="36"/>
      <c r="E82" s="36"/>
      <c r="F82" s="36"/>
      <c r="G82" s="36"/>
      <c r="H82" s="36"/>
      <c r="I82" s="108"/>
      <c r="J82" s="36"/>
      <c r="K82" s="36"/>
      <c r="L82" s="39"/>
    </row>
    <row r="83" spans="2:63" s="1" customFormat="1" ht="6.95" customHeight="1">
      <c r="B83" s="35"/>
      <c r="C83" s="36"/>
      <c r="D83" s="36"/>
      <c r="E83" s="36"/>
      <c r="F83" s="36"/>
      <c r="G83" s="36"/>
      <c r="H83" s="36"/>
      <c r="I83" s="108"/>
      <c r="J83" s="36"/>
      <c r="K83" s="36"/>
      <c r="L83" s="39"/>
    </row>
    <row r="84" spans="2:63" s="1" customFormat="1" ht="12" customHeight="1">
      <c r="B84" s="35"/>
      <c r="C84" s="30" t="s">
        <v>16</v>
      </c>
      <c r="D84" s="36"/>
      <c r="E84" s="36"/>
      <c r="F84" s="36"/>
      <c r="G84" s="36"/>
      <c r="H84" s="36"/>
      <c r="I84" s="108"/>
      <c r="J84" s="36"/>
      <c r="K84" s="36"/>
      <c r="L84" s="39"/>
    </row>
    <row r="85" spans="2:63" s="1" customFormat="1" ht="16.5" customHeight="1">
      <c r="B85" s="35"/>
      <c r="C85" s="36"/>
      <c r="D85" s="36"/>
      <c r="E85" s="375" t="str">
        <f>E7</f>
        <v>Náchod - kanalizace V Úvozu, Pod Vyhlídkou - I. etapa</v>
      </c>
      <c r="F85" s="376"/>
      <c r="G85" s="376"/>
      <c r="H85" s="376"/>
      <c r="I85" s="108"/>
      <c r="J85" s="36"/>
      <c r="K85" s="36"/>
      <c r="L85" s="39"/>
    </row>
    <row r="86" spans="2:63" s="1" customFormat="1" ht="12" customHeight="1">
      <c r="B86" s="35"/>
      <c r="C86" s="30" t="s">
        <v>87</v>
      </c>
      <c r="D86" s="36"/>
      <c r="E86" s="36"/>
      <c r="F86" s="36"/>
      <c r="G86" s="36"/>
      <c r="H86" s="36"/>
      <c r="I86" s="108"/>
      <c r="J86" s="36"/>
      <c r="K86" s="36"/>
      <c r="L86" s="39"/>
    </row>
    <row r="87" spans="2:63" s="1" customFormat="1" ht="16.5" customHeight="1">
      <c r="B87" s="35"/>
      <c r="C87" s="36"/>
      <c r="D87" s="36"/>
      <c r="E87" s="358" t="str">
        <f>E9</f>
        <v>So 02 - Dešťová kanalizace</v>
      </c>
      <c r="F87" s="374"/>
      <c r="G87" s="374"/>
      <c r="H87" s="374"/>
      <c r="I87" s="108"/>
      <c r="J87" s="36"/>
      <c r="K87" s="36"/>
      <c r="L87" s="39"/>
    </row>
    <row r="88" spans="2:63" s="1" customFormat="1" ht="6.95" customHeight="1">
      <c r="B88" s="35"/>
      <c r="C88" s="36"/>
      <c r="D88" s="36"/>
      <c r="E88" s="36"/>
      <c r="F88" s="36"/>
      <c r="G88" s="36"/>
      <c r="H88" s="36"/>
      <c r="I88" s="108"/>
      <c r="J88" s="36"/>
      <c r="K88" s="36"/>
      <c r="L88" s="39"/>
    </row>
    <row r="89" spans="2:63" s="1" customFormat="1" ht="12" customHeight="1">
      <c r="B89" s="35"/>
      <c r="C89" s="30" t="s">
        <v>23</v>
      </c>
      <c r="D89" s="36"/>
      <c r="E89" s="36"/>
      <c r="F89" s="28" t="str">
        <f>F12</f>
        <v xml:space="preserve"> </v>
      </c>
      <c r="G89" s="36"/>
      <c r="H89" s="36"/>
      <c r="I89" s="110" t="s">
        <v>25</v>
      </c>
      <c r="J89" s="59">
        <f>IF(J12="","",J12)</f>
        <v>43581</v>
      </c>
      <c r="K89" s="36"/>
      <c r="L89" s="39"/>
    </row>
    <row r="90" spans="2:63" s="1" customFormat="1" ht="6.95" customHeight="1">
      <c r="B90" s="35"/>
      <c r="C90" s="36"/>
      <c r="D90" s="36"/>
      <c r="E90" s="36"/>
      <c r="F90" s="36"/>
      <c r="G90" s="36"/>
      <c r="H90" s="36"/>
      <c r="I90" s="108"/>
      <c r="J90" s="36"/>
      <c r="K90" s="36"/>
      <c r="L90" s="39"/>
    </row>
    <row r="91" spans="2:63" s="1" customFormat="1" ht="27.95" customHeight="1">
      <c r="B91" s="35"/>
      <c r="C91" s="30" t="s">
        <v>28</v>
      </c>
      <c r="D91" s="36"/>
      <c r="E91" s="36"/>
      <c r="F91" s="28" t="str">
        <f>E15</f>
        <v xml:space="preserve"> </v>
      </c>
      <c r="G91" s="36"/>
      <c r="H91" s="36"/>
      <c r="I91" s="110" t="s">
        <v>34</v>
      </c>
      <c r="J91" s="33" t="str">
        <f>E21</f>
        <v>VAK Náchod, a.s., Lukáš Branda DiS</v>
      </c>
      <c r="K91" s="36"/>
      <c r="L91" s="39"/>
    </row>
    <row r="92" spans="2:63" s="1" customFormat="1" ht="15.2" customHeight="1">
      <c r="B92" s="35"/>
      <c r="C92" s="30" t="s">
        <v>32</v>
      </c>
      <c r="D92" s="36"/>
      <c r="E92" s="36"/>
      <c r="F92" s="28" t="str">
        <f>IF(E18="","",E18)</f>
        <v>Vyplň údaj</v>
      </c>
      <c r="G92" s="36"/>
      <c r="H92" s="36"/>
      <c r="I92" s="110" t="s">
        <v>37</v>
      </c>
      <c r="J92" s="33" t="str">
        <f>E24</f>
        <v xml:space="preserve"> </v>
      </c>
      <c r="K92" s="36"/>
      <c r="L92" s="39"/>
    </row>
    <row r="93" spans="2:63" s="1" customFormat="1" ht="10.35" customHeight="1">
      <c r="B93" s="35"/>
      <c r="C93" s="36"/>
      <c r="D93" s="36"/>
      <c r="E93" s="36"/>
      <c r="F93" s="36"/>
      <c r="G93" s="36"/>
      <c r="H93" s="36"/>
      <c r="I93" s="108"/>
      <c r="J93" s="36"/>
      <c r="K93" s="36"/>
      <c r="L93" s="39"/>
    </row>
    <row r="94" spans="2:63" s="10" customFormat="1" ht="29.25" customHeight="1">
      <c r="B94" s="155"/>
      <c r="C94" s="156" t="s">
        <v>109</v>
      </c>
      <c r="D94" s="157" t="s">
        <v>58</v>
      </c>
      <c r="E94" s="157" t="s">
        <v>54</v>
      </c>
      <c r="F94" s="157" t="s">
        <v>55</v>
      </c>
      <c r="G94" s="157" t="s">
        <v>110</v>
      </c>
      <c r="H94" s="157" t="s">
        <v>111</v>
      </c>
      <c r="I94" s="158" t="s">
        <v>112</v>
      </c>
      <c r="J94" s="157" t="s">
        <v>91</v>
      </c>
      <c r="K94" s="159" t="s">
        <v>113</v>
      </c>
      <c r="L94" s="160"/>
      <c r="M94" s="68" t="s">
        <v>20</v>
      </c>
      <c r="N94" s="69" t="s">
        <v>43</v>
      </c>
      <c r="O94" s="69" t="s">
        <v>114</v>
      </c>
      <c r="P94" s="69" t="s">
        <v>115</v>
      </c>
      <c r="Q94" s="69" t="s">
        <v>116</v>
      </c>
      <c r="R94" s="69" t="s">
        <v>117</v>
      </c>
      <c r="S94" s="69" t="s">
        <v>118</v>
      </c>
      <c r="T94" s="70" t="s">
        <v>119</v>
      </c>
    </row>
    <row r="95" spans="2:63" s="1" customFormat="1" ht="22.9" customHeight="1">
      <c r="B95" s="35"/>
      <c r="C95" s="75" t="s">
        <v>120</v>
      </c>
      <c r="D95" s="36"/>
      <c r="E95" s="36"/>
      <c r="F95" s="36"/>
      <c r="G95" s="36"/>
      <c r="H95" s="36"/>
      <c r="I95" s="108"/>
      <c r="J95" s="161">
        <f>BK95</f>
        <v>0</v>
      </c>
      <c r="K95" s="36"/>
      <c r="L95" s="39"/>
      <c r="M95" s="71"/>
      <c r="N95" s="72"/>
      <c r="O95" s="72"/>
      <c r="P95" s="162">
        <f>P96+P398</f>
        <v>0</v>
      </c>
      <c r="Q95" s="72"/>
      <c r="R95" s="162">
        <f>R96+R398</f>
        <v>55.88960062000001</v>
      </c>
      <c r="S95" s="72"/>
      <c r="T95" s="163">
        <f>T96+T398</f>
        <v>83.992704999999987</v>
      </c>
      <c r="AT95" s="18" t="s">
        <v>72</v>
      </c>
      <c r="AU95" s="18" t="s">
        <v>92</v>
      </c>
      <c r="BK95" s="164">
        <f>BK96+BK398</f>
        <v>0</v>
      </c>
    </row>
    <row r="96" spans="2:63" s="11" customFormat="1" ht="25.9" customHeight="1">
      <c r="B96" s="165"/>
      <c r="C96" s="166"/>
      <c r="D96" s="167" t="s">
        <v>72</v>
      </c>
      <c r="E96" s="168" t="s">
        <v>121</v>
      </c>
      <c r="F96" s="168" t="s">
        <v>122</v>
      </c>
      <c r="G96" s="166"/>
      <c r="H96" s="166"/>
      <c r="I96" s="169"/>
      <c r="J96" s="170">
        <f>BK96</f>
        <v>0</v>
      </c>
      <c r="K96" s="166"/>
      <c r="L96" s="171"/>
      <c r="M96" s="172"/>
      <c r="N96" s="173"/>
      <c r="O96" s="173"/>
      <c r="P96" s="174">
        <f>P97+P219+P222+P237+P266+P292+P369+P389+P396</f>
        <v>0</v>
      </c>
      <c r="Q96" s="173"/>
      <c r="R96" s="174">
        <f>R97+R219+R222+R237+R266+R292+R369+R389+R396</f>
        <v>55.88960062000001</v>
      </c>
      <c r="S96" s="173"/>
      <c r="T96" s="175">
        <f>T97+T219+T222+T237+T266+T292+T369+T389+T396</f>
        <v>83.992704999999987</v>
      </c>
      <c r="AR96" s="176" t="s">
        <v>22</v>
      </c>
      <c r="AT96" s="177" t="s">
        <v>72</v>
      </c>
      <c r="AU96" s="177" t="s">
        <v>73</v>
      </c>
      <c r="AY96" s="176" t="s">
        <v>123</v>
      </c>
      <c r="BK96" s="178">
        <f>BK97+BK219+BK222+BK237+BK266+BK292+BK369+BK389+BK396</f>
        <v>0</v>
      </c>
    </row>
    <row r="97" spans="2:65" s="11" customFormat="1" ht="22.9" customHeight="1">
      <c r="B97" s="165"/>
      <c r="C97" s="166"/>
      <c r="D97" s="167" t="s">
        <v>72</v>
      </c>
      <c r="E97" s="179" t="s">
        <v>22</v>
      </c>
      <c r="F97" s="179" t="s">
        <v>124</v>
      </c>
      <c r="G97" s="166"/>
      <c r="H97" s="166"/>
      <c r="I97" s="169"/>
      <c r="J97" s="180">
        <f>BK97</f>
        <v>0</v>
      </c>
      <c r="K97" s="166"/>
      <c r="L97" s="171"/>
      <c r="M97" s="172"/>
      <c r="N97" s="173"/>
      <c r="O97" s="173"/>
      <c r="P97" s="174">
        <f>SUM(P98:P218)</f>
        <v>0</v>
      </c>
      <c r="Q97" s="173"/>
      <c r="R97" s="174">
        <f>SUM(R98:R218)</f>
        <v>1.09714472</v>
      </c>
      <c r="S97" s="173"/>
      <c r="T97" s="175">
        <f>SUM(T98:T218)</f>
        <v>79.824784999999991</v>
      </c>
      <c r="AR97" s="176" t="s">
        <v>22</v>
      </c>
      <c r="AT97" s="177" t="s">
        <v>72</v>
      </c>
      <c r="AU97" s="177" t="s">
        <v>22</v>
      </c>
      <c r="AY97" s="176" t="s">
        <v>123</v>
      </c>
      <c r="BK97" s="178">
        <f>SUM(BK98:BK218)</f>
        <v>0</v>
      </c>
    </row>
    <row r="98" spans="2:65" s="1" customFormat="1" ht="16.5" customHeight="1">
      <c r="B98" s="35"/>
      <c r="C98" s="181" t="s">
        <v>22</v>
      </c>
      <c r="D98" s="181" t="s">
        <v>125</v>
      </c>
      <c r="E98" s="182" t="s">
        <v>660</v>
      </c>
      <c r="F98" s="183" t="s">
        <v>661</v>
      </c>
      <c r="G98" s="184" t="s">
        <v>128</v>
      </c>
      <c r="H98" s="185">
        <v>6.5</v>
      </c>
      <c r="I98" s="186"/>
      <c r="J98" s="187">
        <f>ROUND(I98*H98,2)</f>
        <v>0</v>
      </c>
      <c r="K98" s="183" t="s">
        <v>20</v>
      </c>
      <c r="L98" s="39"/>
      <c r="M98" s="188" t="s">
        <v>20</v>
      </c>
      <c r="N98" s="189" t="s">
        <v>44</v>
      </c>
      <c r="O98" s="64"/>
      <c r="P98" s="190">
        <f>O98*H98</f>
        <v>0</v>
      </c>
      <c r="Q98" s="190">
        <v>0</v>
      </c>
      <c r="R98" s="190">
        <f>Q98*H98</f>
        <v>0</v>
      </c>
      <c r="S98" s="190">
        <v>0.58599999999999997</v>
      </c>
      <c r="T98" s="191">
        <f>S98*H98</f>
        <v>3.8089999999999997</v>
      </c>
      <c r="AR98" s="192" t="s">
        <v>129</v>
      </c>
      <c r="AT98" s="192" t="s">
        <v>125</v>
      </c>
      <c r="AU98" s="192" t="s">
        <v>82</v>
      </c>
      <c r="AY98" s="18" t="s">
        <v>123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18" t="s">
        <v>22</v>
      </c>
      <c r="BK98" s="193">
        <f>ROUND(I98*H98,2)</f>
        <v>0</v>
      </c>
      <c r="BL98" s="18" t="s">
        <v>129</v>
      </c>
      <c r="BM98" s="192" t="s">
        <v>662</v>
      </c>
    </row>
    <row r="99" spans="2:65" s="12" customFormat="1">
      <c r="B99" s="194"/>
      <c r="C99" s="195"/>
      <c r="D99" s="196" t="s">
        <v>131</v>
      </c>
      <c r="E99" s="197" t="s">
        <v>20</v>
      </c>
      <c r="F99" s="198" t="s">
        <v>663</v>
      </c>
      <c r="G99" s="195"/>
      <c r="H99" s="199">
        <v>6.5</v>
      </c>
      <c r="I99" s="200"/>
      <c r="J99" s="195"/>
      <c r="K99" s="195"/>
      <c r="L99" s="201"/>
      <c r="M99" s="202"/>
      <c r="N99" s="203"/>
      <c r="O99" s="203"/>
      <c r="P99" s="203"/>
      <c r="Q99" s="203"/>
      <c r="R99" s="203"/>
      <c r="S99" s="203"/>
      <c r="T99" s="204"/>
      <c r="AT99" s="205" t="s">
        <v>131</v>
      </c>
      <c r="AU99" s="205" t="s">
        <v>82</v>
      </c>
      <c r="AV99" s="12" t="s">
        <v>82</v>
      </c>
      <c r="AW99" s="12" t="s">
        <v>36</v>
      </c>
      <c r="AX99" s="12" t="s">
        <v>22</v>
      </c>
      <c r="AY99" s="205" t="s">
        <v>123</v>
      </c>
    </row>
    <row r="100" spans="2:65" s="1" customFormat="1" ht="16.5" customHeight="1">
      <c r="B100" s="35"/>
      <c r="C100" s="181" t="s">
        <v>82</v>
      </c>
      <c r="D100" s="181" t="s">
        <v>125</v>
      </c>
      <c r="E100" s="182" t="s">
        <v>126</v>
      </c>
      <c r="F100" s="183" t="s">
        <v>127</v>
      </c>
      <c r="G100" s="184" t="s">
        <v>128</v>
      </c>
      <c r="H100" s="185">
        <v>47.841000000000001</v>
      </c>
      <c r="I100" s="186"/>
      <c r="J100" s="187">
        <f>ROUND(I100*H100,2)</f>
        <v>0</v>
      </c>
      <c r="K100" s="183" t="s">
        <v>20</v>
      </c>
      <c r="L100" s="39"/>
      <c r="M100" s="188" t="s">
        <v>20</v>
      </c>
      <c r="N100" s="189" t="s">
        <v>44</v>
      </c>
      <c r="O100" s="64"/>
      <c r="P100" s="190">
        <f>O100*H100</f>
        <v>0</v>
      </c>
      <c r="Q100" s="190">
        <v>0</v>
      </c>
      <c r="R100" s="190">
        <f>Q100*H100</f>
        <v>0</v>
      </c>
      <c r="S100" s="190">
        <v>0.255</v>
      </c>
      <c r="T100" s="191">
        <f>S100*H100</f>
        <v>12.199455</v>
      </c>
      <c r="AR100" s="192" t="s">
        <v>129</v>
      </c>
      <c r="AT100" s="192" t="s">
        <v>125</v>
      </c>
      <c r="AU100" s="192" t="s">
        <v>82</v>
      </c>
      <c r="AY100" s="18" t="s">
        <v>123</v>
      </c>
      <c r="BE100" s="193">
        <f>IF(N100="základní",J100,0)</f>
        <v>0</v>
      </c>
      <c r="BF100" s="193">
        <f>IF(N100="snížená",J100,0)</f>
        <v>0</v>
      </c>
      <c r="BG100" s="193">
        <f>IF(N100="zákl. přenesená",J100,0)</f>
        <v>0</v>
      </c>
      <c r="BH100" s="193">
        <f>IF(N100="sníž. přenesená",J100,0)</f>
        <v>0</v>
      </c>
      <c r="BI100" s="193">
        <f>IF(N100="nulová",J100,0)</f>
        <v>0</v>
      </c>
      <c r="BJ100" s="18" t="s">
        <v>22</v>
      </c>
      <c r="BK100" s="193">
        <f>ROUND(I100*H100,2)</f>
        <v>0</v>
      </c>
      <c r="BL100" s="18" t="s">
        <v>129</v>
      </c>
      <c r="BM100" s="192" t="s">
        <v>664</v>
      </c>
    </row>
    <row r="101" spans="2:65" s="12" customFormat="1">
      <c r="B101" s="194"/>
      <c r="C101" s="195"/>
      <c r="D101" s="196" t="s">
        <v>131</v>
      </c>
      <c r="E101" s="197" t="s">
        <v>20</v>
      </c>
      <c r="F101" s="198" t="s">
        <v>665</v>
      </c>
      <c r="G101" s="195"/>
      <c r="H101" s="199">
        <v>47.841000000000001</v>
      </c>
      <c r="I101" s="200"/>
      <c r="J101" s="195"/>
      <c r="K101" s="195"/>
      <c r="L101" s="201"/>
      <c r="M101" s="202"/>
      <c r="N101" s="203"/>
      <c r="O101" s="203"/>
      <c r="P101" s="203"/>
      <c r="Q101" s="203"/>
      <c r="R101" s="203"/>
      <c r="S101" s="203"/>
      <c r="T101" s="204"/>
      <c r="AT101" s="205" t="s">
        <v>131</v>
      </c>
      <c r="AU101" s="205" t="s">
        <v>82</v>
      </c>
      <c r="AV101" s="12" t="s">
        <v>82</v>
      </c>
      <c r="AW101" s="12" t="s">
        <v>36</v>
      </c>
      <c r="AX101" s="12" t="s">
        <v>22</v>
      </c>
      <c r="AY101" s="205" t="s">
        <v>123</v>
      </c>
    </row>
    <row r="102" spans="2:65" s="1" customFormat="1" ht="16.5" customHeight="1">
      <c r="B102" s="35"/>
      <c r="C102" s="181" t="s">
        <v>137</v>
      </c>
      <c r="D102" s="181" t="s">
        <v>125</v>
      </c>
      <c r="E102" s="182" t="s">
        <v>133</v>
      </c>
      <c r="F102" s="183" t="s">
        <v>134</v>
      </c>
      <c r="G102" s="184" t="s">
        <v>128</v>
      </c>
      <c r="H102" s="185">
        <v>43.587000000000003</v>
      </c>
      <c r="I102" s="186"/>
      <c r="J102" s="187">
        <f>ROUND(I102*H102,2)</f>
        <v>0</v>
      </c>
      <c r="K102" s="183" t="s">
        <v>20</v>
      </c>
      <c r="L102" s="39"/>
      <c r="M102" s="188" t="s">
        <v>20</v>
      </c>
      <c r="N102" s="189" t="s">
        <v>44</v>
      </c>
      <c r="O102" s="64"/>
      <c r="P102" s="190">
        <f>O102*H102</f>
        <v>0</v>
      </c>
      <c r="Q102" s="190">
        <v>0</v>
      </c>
      <c r="R102" s="190">
        <f>Q102*H102</f>
        <v>0</v>
      </c>
      <c r="S102" s="190">
        <v>0.316</v>
      </c>
      <c r="T102" s="191">
        <f>S102*H102</f>
        <v>13.773492000000001</v>
      </c>
      <c r="AR102" s="192" t="s">
        <v>129</v>
      </c>
      <c r="AT102" s="192" t="s">
        <v>125</v>
      </c>
      <c r="AU102" s="192" t="s">
        <v>82</v>
      </c>
      <c r="AY102" s="18" t="s">
        <v>123</v>
      </c>
      <c r="BE102" s="193">
        <f>IF(N102="základní",J102,0)</f>
        <v>0</v>
      </c>
      <c r="BF102" s="193">
        <f>IF(N102="snížená",J102,0)</f>
        <v>0</v>
      </c>
      <c r="BG102" s="193">
        <f>IF(N102="zákl. přenesená",J102,0)</f>
        <v>0</v>
      </c>
      <c r="BH102" s="193">
        <f>IF(N102="sníž. přenesená",J102,0)</f>
        <v>0</v>
      </c>
      <c r="BI102" s="193">
        <f>IF(N102="nulová",J102,0)</f>
        <v>0</v>
      </c>
      <c r="BJ102" s="18" t="s">
        <v>22</v>
      </c>
      <c r="BK102" s="193">
        <f>ROUND(I102*H102,2)</f>
        <v>0</v>
      </c>
      <c r="BL102" s="18" t="s">
        <v>129</v>
      </c>
      <c r="BM102" s="192" t="s">
        <v>666</v>
      </c>
    </row>
    <row r="103" spans="2:65" s="12" customFormat="1">
      <c r="B103" s="194"/>
      <c r="C103" s="195"/>
      <c r="D103" s="196" t="s">
        <v>131</v>
      </c>
      <c r="E103" s="197" t="s">
        <v>20</v>
      </c>
      <c r="F103" s="198" t="s">
        <v>667</v>
      </c>
      <c r="G103" s="195"/>
      <c r="H103" s="199">
        <v>23.73</v>
      </c>
      <c r="I103" s="200"/>
      <c r="J103" s="195"/>
      <c r="K103" s="195"/>
      <c r="L103" s="201"/>
      <c r="M103" s="202"/>
      <c r="N103" s="203"/>
      <c r="O103" s="203"/>
      <c r="P103" s="203"/>
      <c r="Q103" s="203"/>
      <c r="R103" s="203"/>
      <c r="S103" s="203"/>
      <c r="T103" s="204"/>
      <c r="AT103" s="205" t="s">
        <v>131</v>
      </c>
      <c r="AU103" s="205" t="s">
        <v>82</v>
      </c>
      <c r="AV103" s="12" t="s">
        <v>82</v>
      </c>
      <c r="AW103" s="12" t="s">
        <v>36</v>
      </c>
      <c r="AX103" s="12" t="s">
        <v>73</v>
      </c>
      <c r="AY103" s="205" t="s">
        <v>123</v>
      </c>
    </row>
    <row r="104" spans="2:65" s="12" customFormat="1">
      <c r="B104" s="194"/>
      <c r="C104" s="195"/>
      <c r="D104" s="196" t="s">
        <v>131</v>
      </c>
      <c r="E104" s="197" t="s">
        <v>20</v>
      </c>
      <c r="F104" s="198" t="s">
        <v>668</v>
      </c>
      <c r="G104" s="195"/>
      <c r="H104" s="199">
        <v>19.856999999999999</v>
      </c>
      <c r="I104" s="200"/>
      <c r="J104" s="195"/>
      <c r="K104" s="195"/>
      <c r="L104" s="201"/>
      <c r="M104" s="202"/>
      <c r="N104" s="203"/>
      <c r="O104" s="203"/>
      <c r="P104" s="203"/>
      <c r="Q104" s="203"/>
      <c r="R104" s="203"/>
      <c r="S104" s="203"/>
      <c r="T104" s="204"/>
      <c r="AT104" s="205" t="s">
        <v>131</v>
      </c>
      <c r="AU104" s="205" t="s">
        <v>82</v>
      </c>
      <c r="AV104" s="12" t="s">
        <v>82</v>
      </c>
      <c r="AW104" s="12" t="s">
        <v>36</v>
      </c>
      <c r="AX104" s="12" t="s">
        <v>73</v>
      </c>
      <c r="AY104" s="205" t="s">
        <v>123</v>
      </c>
    </row>
    <row r="105" spans="2:65" s="13" customFormat="1">
      <c r="B105" s="206"/>
      <c r="C105" s="207"/>
      <c r="D105" s="196" t="s">
        <v>131</v>
      </c>
      <c r="E105" s="208" t="s">
        <v>20</v>
      </c>
      <c r="F105" s="209" t="s">
        <v>192</v>
      </c>
      <c r="G105" s="207"/>
      <c r="H105" s="210">
        <v>43.587000000000003</v>
      </c>
      <c r="I105" s="211"/>
      <c r="J105" s="207"/>
      <c r="K105" s="207"/>
      <c r="L105" s="212"/>
      <c r="M105" s="213"/>
      <c r="N105" s="214"/>
      <c r="O105" s="214"/>
      <c r="P105" s="214"/>
      <c r="Q105" s="214"/>
      <c r="R105" s="214"/>
      <c r="S105" s="214"/>
      <c r="T105" s="215"/>
      <c r="AT105" s="216" t="s">
        <v>131</v>
      </c>
      <c r="AU105" s="216" t="s">
        <v>82</v>
      </c>
      <c r="AV105" s="13" t="s">
        <v>129</v>
      </c>
      <c r="AW105" s="13" t="s">
        <v>36</v>
      </c>
      <c r="AX105" s="13" t="s">
        <v>22</v>
      </c>
      <c r="AY105" s="216" t="s">
        <v>123</v>
      </c>
    </row>
    <row r="106" spans="2:65" s="1" customFormat="1" ht="16.5" customHeight="1">
      <c r="B106" s="35"/>
      <c r="C106" s="181" t="s">
        <v>129</v>
      </c>
      <c r="D106" s="181" t="s">
        <v>125</v>
      </c>
      <c r="E106" s="182" t="s">
        <v>138</v>
      </c>
      <c r="F106" s="183" t="s">
        <v>139</v>
      </c>
      <c r="G106" s="184" t="s">
        <v>128</v>
      </c>
      <c r="H106" s="185">
        <v>17.036999999999999</v>
      </c>
      <c r="I106" s="186"/>
      <c r="J106" s="187">
        <f>ROUND(I106*H106,2)</f>
        <v>0</v>
      </c>
      <c r="K106" s="183" t="s">
        <v>20</v>
      </c>
      <c r="L106" s="39"/>
      <c r="M106" s="188" t="s">
        <v>20</v>
      </c>
      <c r="N106" s="189" t="s">
        <v>44</v>
      </c>
      <c r="O106" s="64"/>
      <c r="P106" s="190">
        <f>O106*H106</f>
        <v>0</v>
      </c>
      <c r="Q106" s="190">
        <v>0</v>
      </c>
      <c r="R106" s="190">
        <f>Q106*H106</f>
        <v>0</v>
      </c>
      <c r="S106" s="190">
        <v>0.45</v>
      </c>
      <c r="T106" s="191">
        <f>S106*H106</f>
        <v>7.6666499999999997</v>
      </c>
      <c r="AR106" s="192" t="s">
        <v>129</v>
      </c>
      <c r="AT106" s="192" t="s">
        <v>125</v>
      </c>
      <c r="AU106" s="192" t="s">
        <v>82</v>
      </c>
      <c r="AY106" s="18" t="s">
        <v>123</v>
      </c>
      <c r="BE106" s="193">
        <f>IF(N106="základní",J106,0)</f>
        <v>0</v>
      </c>
      <c r="BF106" s="193">
        <f>IF(N106="snížená",J106,0)</f>
        <v>0</v>
      </c>
      <c r="BG106" s="193">
        <f>IF(N106="zákl. přenesená",J106,0)</f>
        <v>0</v>
      </c>
      <c r="BH106" s="193">
        <f>IF(N106="sníž. přenesená",J106,0)</f>
        <v>0</v>
      </c>
      <c r="BI106" s="193">
        <f>IF(N106="nulová",J106,0)</f>
        <v>0</v>
      </c>
      <c r="BJ106" s="18" t="s">
        <v>22</v>
      </c>
      <c r="BK106" s="193">
        <f>ROUND(I106*H106,2)</f>
        <v>0</v>
      </c>
      <c r="BL106" s="18" t="s">
        <v>129</v>
      </c>
      <c r="BM106" s="192" t="s">
        <v>669</v>
      </c>
    </row>
    <row r="107" spans="2:65" s="12" customFormat="1">
      <c r="B107" s="194"/>
      <c r="C107" s="195"/>
      <c r="D107" s="196" t="s">
        <v>131</v>
      </c>
      <c r="E107" s="197" t="s">
        <v>20</v>
      </c>
      <c r="F107" s="198" t="s">
        <v>670</v>
      </c>
      <c r="G107" s="195"/>
      <c r="H107" s="199">
        <v>17.036999999999999</v>
      </c>
      <c r="I107" s="200"/>
      <c r="J107" s="195"/>
      <c r="K107" s="195"/>
      <c r="L107" s="201"/>
      <c r="M107" s="202"/>
      <c r="N107" s="203"/>
      <c r="O107" s="203"/>
      <c r="P107" s="203"/>
      <c r="Q107" s="203"/>
      <c r="R107" s="203"/>
      <c r="S107" s="203"/>
      <c r="T107" s="204"/>
      <c r="AT107" s="205" t="s">
        <v>131</v>
      </c>
      <c r="AU107" s="205" t="s">
        <v>82</v>
      </c>
      <c r="AV107" s="12" t="s">
        <v>82</v>
      </c>
      <c r="AW107" s="12" t="s">
        <v>36</v>
      </c>
      <c r="AX107" s="12" t="s">
        <v>22</v>
      </c>
      <c r="AY107" s="205" t="s">
        <v>123</v>
      </c>
    </row>
    <row r="108" spans="2:65" s="1" customFormat="1" ht="16.5" customHeight="1">
      <c r="B108" s="35"/>
      <c r="C108" s="181" t="s">
        <v>146</v>
      </c>
      <c r="D108" s="181" t="s">
        <v>125</v>
      </c>
      <c r="E108" s="182" t="s">
        <v>142</v>
      </c>
      <c r="F108" s="183" t="s">
        <v>143</v>
      </c>
      <c r="G108" s="184" t="s">
        <v>128</v>
      </c>
      <c r="H108" s="185">
        <v>76.143000000000001</v>
      </c>
      <c r="I108" s="186"/>
      <c r="J108" s="187">
        <f>ROUND(I108*H108,2)</f>
        <v>0</v>
      </c>
      <c r="K108" s="183" t="s">
        <v>20</v>
      </c>
      <c r="L108" s="39"/>
      <c r="M108" s="188" t="s">
        <v>20</v>
      </c>
      <c r="N108" s="189" t="s">
        <v>44</v>
      </c>
      <c r="O108" s="64"/>
      <c r="P108" s="190">
        <f>O108*H108</f>
        <v>0</v>
      </c>
      <c r="Q108" s="190">
        <v>0</v>
      </c>
      <c r="R108" s="190">
        <f>Q108*H108</f>
        <v>0</v>
      </c>
      <c r="S108" s="190">
        <v>0.316</v>
      </c>
      <c r="T108" s="191">
        <f>S108*H108</f>
        <v>24.061188000000001</v>
      </c>
      <c r="AR108" s="192" t="s">
        <v>129</v>
      </c>
      <c r="AT108" s="192" t="s">
        <v>125</v>
      </c>
      <c r="AU108" s="192" t="s">
        <v>82</v>
      </c>
      <c r="AY108" s="18" t="s">
        <v>123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18" t="s">
        <v>22</v>
      </c>
      <c r="BK108" s="193">
        <f>ROUND(I108*H108,2)</f>
        <v>0</v>
      </c>
      <c r="BL108" s="18" t="s">
        <v>129</v>
      </c>
      <c r="BM108" s="192" t="s">
        <v>671</v>
      </c>
    </row>
    <row r="109" spans="2:65" s="12" customFormat="1">
      <c r="B109" s="194"/>
      <c r="C109" s="195"/>
      <c r="D109" s="196" t="s">
        <v>131</v>
      </c>
      <c r="E109" s="197" t="s">
        <v>20</v>
      </c>
      <c r="F109" s="198" t="s">
        <v>672</v>
      </c>
      <c r="G109" s="195"/>
      <c r="H109" s="199">
        <v>76.143000000000001</v>
      </c>
      <c r="I109" s="200"/>
      <c r="J109" s="195"/>
      <c r="K109" s="195"/>
      <c r="L109" s="201"/>
      <c r="M109" s="202"/>
      <c r="N109" s="203"/>
      <c r="O109" s="203"/>
      <c r="P109" s="203"/>
      <c r="Q109" s="203"/>
      <c r="R109" s="203"/>
      <c r="S109" s="203"/>
      <c r="T109" s="204"/>
      <c r="AT109" s="205" t="s">
        <v>131</v>
      </c>
      <c r="AU109" s="205" t="s">
        <v>82</v>
      </c>
      <c r="AV109" s="12" t="s">
        <v>82</v>
      </c>
      <c r="AW109" s="12" t="s">
        <v>36</v>
      </c>
      <c r="AX109" s="12" t="s">
        <v>22</v>
      </c>
      <c r="AY109" s="205" t="s">
        <v>123</v>
      </c>
    </row>
    <row r="110" spans="2:65" s="1" customFormat="1" ht="16.5" customHeight="1">
      <c r="B110" s="35"/>
      <c r="C110" s="181" t="s">
        <v>152</v>
      </c>
      <c r="D110" s="181" t="s">
        <v>125</v>
      </c>
      <c r="E110" s="182" t="s">
        <v>673</v>
      </c>
      <c r="F110" s="183" t="s">
        <v>674</v>
      </c>
      <c r="G110" s="184" t="s">
        <v>149</v>
      </c>
      <c r="H110" s="185">
        <v>37</v>
      </c>
      <c r="I110" s="186"/>
      <c r="J110" s="187">
        <f>ROUND(I110*H110,2)</f>
        <v>0</v>
      </c>
      <c r="K110" s="183" t="s">
        <v>20</v>
      </c>
      <c r="L110" s="39"/>
      <c r="M110" s="188" t="s">
        <v>20</v>
      </c>
      <c r="N110" s="189" t="s">
        <v>44</v>
      </c>
      <c r="O110" s="64"/>
      <c r="P110" s="190">
        <f>O110*H110</f>
        <v>0</v>
      </c>
      <c r="Q110" s="190">
        <v>0</v>
      </c>
      <c r="R110" s="190">
        <f>Q110*H110</f>
        <v>0</v>
      </c>
      <c r="S110" s="190">
        <v>0.28999999999999998</v>
      </c>
      <c r="T110" s="191">
        <f>S110*H110</f>
        <v>10.729999999999999</v>
      </c>
      <c r="AR110" s="192" t="s">
        <v>129</v>
      </c>
      <c r="AT110" s="192" t="s">
        <v>125</v>
      </c>
      <c r="AU110" s="192" t="s">
        <v>82</v>
      </c>
      <c r="AY110" s="18" t="s">
        <v>123</v>
      </c>
      <c r="BE110" s="193">
        <f>IF(N110="základní",J110,0)</f>
        <v>0</v>
      </c>
      <c r="BF110" s="193">
        <f>IF(N110="snížená",J110,0)</f>
        <v>0</v>
      </c>
      <c r="BG110" s="193">
        <f>IF(N110="zákl. přenesená",J110,0)</f>
        <v>0</v>
      </c>
      <c r="BH110" s="193">
        <f>IF(N110="sníž. přenesená",J110,0)</f>
        <v>0</v>
      </c>
      <c r="BI110" s="193">
        <f>IF(N110="nulová",J110,0)</f>
        <v>0</v>
      </c>
      <c r="BJ110" s="18" t="s">
        <v>22</v>
      </c>
      <c r="BK110" s="193">
        <f>ROUND(I110*H110,2)</f>
        <v>0</v>
      </c>
      <c r="BL110" s="18" t="s">
        <v>129</v>
      </c>
      <c r="BM110" s="192" t="s">
        <v>675</v>
      </c>
    </row>
    <row r="111" spans="2:65" s="12" customFormat="1">
      <c r="B111" s="194"/>
      <c r="C111" s="195"/>
      <c r="D111" s="196" t="s">
        <v>131</v>
      </c>
      <c r="E111" s="197" t="s">
        <v>20</v>
      </c>
      <c r="F111" s="198" t="s">
        <v>676</v>
      </c>
      <c r="G111" s="195"/>
      <c r="H111" s="199">
        <v>37</v>
      </c>
      <c r="I111" s="200"/>
      <c r="J111" s="195"/>
      <c r="K111" s="195"/>
      <c r="L111" s="201"/>
      <c r="M111" s="202"/>
      <c r="N111" s="203"/>
      <c r="O111" s="203"/>
      <c r="P111" s="203"/>
      <c r="Q111" s="203"/>
      <c r="R111" s="203"/>
      <c r="S111" s="203"/>
      <c r="T111" s="204"/>
      <c r="AT111" s="205" t="s">
        <v>131</v>
      </c>
      <c r="AU111" s="205" t="s">
        <v>82</v>
      </c>
      <c r="AV111" s="12" t="s">
        <v>82</v>
      </c>
      <c r="AW111" s="12" t="s">
        <v>36</v>
      </c>
      <c r="AX111" s="12" t="s">
        <v>22</v>
      </c>
      <c r="AY111" s="205" t="s">
        <v>123</v>
      </c>
    </row>
    <row r="112" spans="2:65" s="1" customFormat="1" ht="16.5" customHeight="1">
      <c r="B112" s="35"/>
      <c r="C112" s="181" t="s">
        <v>156</v>
      </c>
      <c r="D112" s="181" t="s">
        <v>125</v>
      </c>
      <c r="E112" s="182" t="s">
        <v>147</v>
      </c>
      <c r="F112" s="183" t="s">
        <v>148</v>
      </c>
      <c r="G112" s="184" t="s">
        <v>149</v>
      </c>
      <c r="H112" s="185">
        <v>37</v>
      </c>
      <c r="I112" s="186"/>
      <c r="J112" s="187">
        <f>ROUND(I112*H112,2)</f>
        <v>0</v>
      </c>
      <c r="K112" s="183" t="s">
        <v>20</v>
      </c>
      <c r="L112" s="39"/>
      <c r="M112" s="188" t="s">
        <v>20</v>
      </c>
      <c r="N112" s="189" t="s">
        <v>44</v>
      </c>
      <c r="O112" s="64"/>
      <c r="P112" s="190">
        <f>O112*H112</f>
        <v>0</v>
      </c>
      <c r="Q112" s="190">
        <v>0</v>
      </c>
      <c r="R112" s="190">
        <f>Q112*H112</f>
        <v>0</v>
      </c>
      <c r="S112" s="190">
        <v>0.20499999999999999</v>
      </c>
      <c r="T112" s="191">
        <f>S112*H112</f>
        <v>7.585</v>
      </c>
      <c r="AR112" s="192" t="s">
        <v>129</v>
      </c>
      <c r="AT112" s="192" t="s">
        <v>125</v>
      </c>
      <c r="AU112" s="192" t="s">
        <v>82</v>
      </c>
      <c r="AY112" s="18" t="s">
        <v>123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18" t="s">
        <v>22</v>
      </c>
      <c r="BK112" s="193">
        <f>ROUND(I112*H112,2)</f>
        <v>0</v>
      </c>
      <c r="BL112" s="18" t="s">
        <v>129</v>
      </c>
      <c r="BM112" s="192" t="s">
        <v>677</v>
      </c>
    </row>
    <row r="113" spans="2:65" s="12" customFormat="1">
      <c r="B113" s="194"/>
      <c r="C113" s="195"/>
      <c r="D113" s="196" t="s">
        <v>131</v>
      </c>
      <c r="E113" s="197" t="s">
        <v>20</v>
      </c>
      <c r="F113" s="198" t="s">
        <v>678</v>
      </c>
      <c r="G113" s="195"/>
      <c r="H113" s="199">
        <v>37</v>
      </c>
      <c r="I113" s="200"/>
      <c r="J113" s="195"/>
      <c r="K113" s="195"/>
      <c r="L113" s="201"/>
      <c r="M113" s="202"/>
      <c r="N113" s="203"/>
      <c r="O113" s="203"/>
      <c r="P113" s="203"/>
      <c r="Q113" s="203"/>
      <c r="R113" s="203"/>
      <c r="S113" s="203"/>
      <c r="T113" s="204"/>
      <c r="AT113" s="205" t="s">
        <v>131</v>
      </c>
      <c r="AU113" s="205" t="s">
        <v>82</v>
      </c>
      <c r="AV113" s="12" t="s">
        <v>82</v>
      </c>
      <c r="AW113" s="12" t="s">
        <v>36</v>
      </c>
      <c r="AX113" s="12" t="s">
        <v>22</v>
      </c>
      <c r="AY113" s="205" t="s">
        <v>123</v>
      </c>
    </row>
    <row r="114" spans="2:65" s="1" customFormat="1" ht="16.5" customHeight="1">
      <c r="B114" s="35"/>
      <c r="C114" s="181" t="s">
        <v>161</v>
      </c>
      <c r="D114" s="181" t="s">
        <v>125</v>
      </c>
      <c r="E114" s="182" t="s">
        <v>153</v>
      </c>
      <c r="F114" s="183" t="s">
        <v>154</v>
      </c>
      <c r="G114" s="184" t="s">
        <v>149</v>
      </c>
      <c r="H114" s="185">
        <v>25</v>
      </c>
      <c r="I114" s="186"/>
      <c r="J114" s="187">
        <f>ROUND(I114*H114,2)</f>
        <v>0</v>
      </c>
      <c r="K114" s="183" t="s">
        <v>20</v>
      </c>
      <c r="L114" s="39"/>
      <c r="M114" s="188" t="s">
        <v>20</v>
      </c>
      <c r="N114" s="189" t="s">
        <v>44</v>
      </c>
      <c r="O114" s="64"/>
      <c r="P114" s="190">
        <f>O114*H114</f>
        <v>0</v>
      </c>
      <c r="Q114" s="190">
        <v>8.2699999999999996E-3</v>
      </c>
      <c r="R114" s="190">
        <f>Q114*H114</f>
        <v>0.20674999999999999</v>
      </c>
      <c r="S114" s="190">
        <v>0</v>
      </c>
      <c r="T114" s="191">
        <f>S114*H114</f>
        <v>0</v>
      </c>
      <c r="AR114" s="192" t="s">
        <v>129</v>
      </c>
      <c r="AT114" s="192" t="s">
        <v>125</v>
      </c>
      <c r="AU114" s="192" t="s">
        <v>82</v>
      </c>
      <c r="AY114" s="18" t="s">
        <v>123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18" t="s">
        <v>22</v>
      </c>
      <c r="BK114" s="193">
        <f>ROUND(I114*H114,2)</f>
        <v>0</v>
      </c>
      <c r="BL114" s="18" t="s">
        <v>129</v>
      </c>
      <c r="BM114" s="192" t="s">
        <v>679</v>
      </c>
    </row>
    <row r="115" spans="2:65" s="1" customFormat="1" ht="16.5" customHeight="1">
      <c r="B115" s="35"/>
      <c r="C115" s="181" t="s">
        <v>166</v>
      </c>
      <c r="D115" s="181" t="s">
        <v>125</v>
      </c>
      <c r="E115" s="182" t="s">
        <v>157</v>
      </c>
      <c r="F115" s="183" t="s">
        <v>158</v>
      </c>
      <c r="G115" s="184" t="s">
        <v>159</v>
      </c>
      <c r="H115" s="185">
        <v>100</v>
      </c>
      <c r="I115" s="186"/>
      <c r="J115" s="187">
        <f>ROUND(I115*H115,2)</f>
        <v>0</v>
      </c>
      <c r="K115" s="183" t="s">
        <v>20</v>
      </c>
      <c r="L115" s="39"/>
      <c r="M115" s="188" t="s">
        <v>20</v>
      </c>
      <c r="N115" s="189" t="s">
        <v>44</v>
      </c>
      <c r="O115" s="64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AR115" s="192" t="s">
        <v>129</v>
      </c>
      <c r="AT115" s="192" t="s">
        <v>125</v>
      </c>
      <c r="AU115" s="192" t="s">
        <v>82</v>
      </c>
      <c r="AY115" s="18" t="s">
        <v>123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18" t="s">
        <v>22</v>
      </c>
      <c r="BK115" s="193">
        <f>ROUND(I115*H115,2)</f>
        <v>0</v>
      </c>
      <c r="BL115" s="18" t="s">
        <v>129</v>
      </c>
      <c r="BM115" s="192" t="s">
        <v>680</v>
      </c>
    </row>
    <row r="116" spans="2:65" s="1" customFormat="1" ht="16.5" customHeight="1">
      <c r="B116" s="35"/>
      <c r="C116" s="181" t="s">
        <v>26</v>
      </c>
      <c r="D116" s="181" t="s">
        <v>125</v>
      </c>
      <c r="E116" s="182" t="s">
        <v>162</v>
      </c>
      <c r="F116" s="183" t="s">
        <v>163</v>
      </c>
      <c r="G116" s="184" t="s">
        <v>164</v>
      </c>
      <c r="H116" s="185">
        <v>10</v>
      </c>
      <c r="I116" s="186"/>
      <c r="J116" s="187">
        <f>ROUND(I116*H116,2)</f>
        <v>0</v>
      </c>
      <c r="K116" s="183" t="s">
        <v>20</v>
      </c>
      <c r="L116" s="39"/>
      <c r="M116" s="188" t="s">
        <v>20</v>
      </c>
      <c r="N116" s="189" t="s">
        <v>44</v>
      </c>
      <c r="O116" s="64"/>
      <c r="P116" s="190">
        <f>O116*H116</f>
        <v>0</v>
      </c>
      <c r="Q116" s="190">
        <v>0</v>
      </c>
      <c r="R116" s="190">
        <f>Q116*H116</f>
        <v>0</v>
      </c>
      <c r="S116" s="190">
        <v>0</v>
      </c>
      <c r="T116" s="191">
        <f>S116*H116</f>
        <v>0</v>
      </c>
      <c r="AR116" s="192" t="s">
        <v>129</v>
      </c>
      <c r="AT116" s="192" t="s">
        <v>125</v>
      </c>
      <c r="AU116" s="192" t="s">
        <v>82</v>
      </c>
      <c r="AY116" s="18" t="s">
        <v>123</v>
      </c>
      <c r="BE116" s="193">
        <f>IF(N116="základní",J116,0)</f>
        <v>0</v>
      </c>
      <c r="BF116" s="193">
        <f>IF(N116="snížená",J116,0)</f>
        <v>0</v>
      </c>
      <c r="BG116" s="193">
        <f>IF(N116="zákl. přenesená",J116,0)</f>
        <v>0</v>
      </c>
      <c r="BH116" s="193">
        <f>IF(N116="sníž. přenesená",J116,0)</f>
        <v>0</v>
      </c>
      <c r="BI116" s="193">
        <f>IF(N116="nulová",J116,0)</f>
        <v>0</v>
      </c>
      <c r="BJ116" s="18" t="s">
        <v>22</v>
      </c>
      <c r="BK116" s="193">
        <f>ROUND(I116*H116,2)</f>
        <v>0</v>
      </c>
      <c r="BL116" s="18" t="s">
        <v>129</v>
      </c>
      <c r="BM116" s="192" t="s">
        <v>681</v>
      </c>
    </row>
    <row r="117" spans="2:65" s="1" customFormat="1" ht="16.5" customHeight="1">
      <c r="B117" s="35"/>
      <c r="C117" s="181" t="s">
        <v>175</v>
      </c>
      <c r="D117" s="181" t="s">
        <v>125</v>
      </c>
      <c r="E117" s="182" t="s">
        <v>167</v>
      </c>
      <c r="F117" s="183" t="s">
        <v>168</v>
      </c>
      <c r="G117" s="184" t="s">
        <v>149</v>
      </c>
      <c r="H117" s="185">
        <v>5.9859999999999998</v>
      </c>
      <c r="I117" s="186"/>
      <c r="J117" s="187">
        <f>ROUND(I117*H117,2)</f>
        <v>0</v>
      </c>
      <c r="K117" s="183" t="s">
        <v>20</v>
      </c>
      <c r="L117" s="39"/>
      <c r="M117" s="188" t="s">
        <v>20</v>
      </c>
      <c r="N117" s="189" t="s">
        <v>44</v>
      </c>
      <c r="O117" s="64"/>
      <c r="P117" s="190">
        <f>O117*H117</f>
        <v>0</v>
      </c>
      <c r="Q117" s="190">
        <v>8.6800000000000002E-3</v>
      </c>
      <c r="R117" s="190">
        <f>Q117*H117</f>
        <v>5.1958480000000001E-2</v>
      </c>
      <c r="S117" s="190">
        <v>0</v>
      </c>
      <c r="T117" s="191">
        <f>S117*H117</f>
        <v>0</v>
      </c>
      <c r="AR117" s="192" t="s">
        <v>129</v>
      </c>
      <c r="AT117" s="192" t="s">
        <v>125</v>
      </c>
      <c r="AU117" s="192" t="s">
        <v>82</v>
      </c>
      <c r="AY117" s="18" t="s">
        <v>123</v>
      </c>
      <c r="BE117" s="193">
        <f>IF(N117="základní",J117,0)</f>
        <v>0</v>
      </c>
      <c r="BF117" s="193">
        <f>IF(N117="snížená",J117,0)</f>
        <v>0</v>
      </c>
      <c r="BG117" s="193">
        <f>IF(N117="zákl. přenesená",J117,0)</f>
        <v>0</v>
      </c>
      <c r="BH117" s="193">
        <f>IF(N117="sníž. přenesená",J117,0)</f>
        <v>0</v>
      </c>
      <c r="BI117" s="193">
        <f>IF(N117="nulová",J117,0)</f>
        <v>0</v>
      </c>
      <c r="BJ117" s="18" t="s">
        <v>22</v>
      </c>
      <c r="BK117" s="193">
        <f>ROUND(I117*H117,2)</f>
        <v>0</v>
      </c>
      <c r="BL117" s="18" t="s">
        <v>129</v>
      </c>
      <c r="BM117" s="192" t="s">
        <v>682</v>
      </c>
    </row>
    <row r="118" spans="2:65" s="12" customFormat="1">
      <c r="B118" s="194"/>
      <c r="C118" s="195"/>
      <c r="D118" s="196" t="s">
        <v>131</v>
      </c>
      <c r="E118" s="197" t="s">
        <v>20</v>
      </c>
      <c r="F118" s="198" t="s">
        <v>683</v>
      </c>
      <c r="G118" s="195"/>
      <c r="H118" s="199">
        <v>5.9859999999999998</v>
      </c>
      <c r="I118" s="200"/>
      <c r="J118" s="195"/>
      <c r="K118" s="195"/>
      <c r="L118" s="201"/>
      <c r="M118" s="202"/>
      <c r="N118" s="203"/>
      <c r="O118" s="203"/>
      <c r="P118" s="203"/>
      <c r="Q118" s="203"/>
      <c r="R118" s="203"/>
      <c r="S118" s="203"/>
      <c r="T118" s="204"/>
      <c r="AT118" s="205" t="s">
        <v>131</v>
      </c>
      <c r="AU118" s="205" t="s">
        <v>82</v>
      </c>
      <c r="AV118" s="12" t="s">
        <v>82</v>
      </c>
      <c r="AW118" s="12" t="s">
        <v>36</v>
      </c>
      <c r="AX118" s="12" t="s">
        <v>22</v>
      </c>
      <c r="AY118" s="205" t="s">
        <v>123</v>
      </c>
    </row>
    <row r="119" spans="2:65" s="1" customFormat="1" ht="16.5" customHeight="1">
      <c r="B119" s="35"/>
      <c r="C119" s="181" t="s">
        <v>180</v>
      </c>
      <c r="D119" s="181" t="s">
        <v>125</v>
      </c>
      <c r="E119" s="182" t="s">
        <v>171</v>
      </c>
      <c r="F119" s="183" t="s">
        <v>172</v>
      </c>
      <c r="G119" s="184" t="s">
        <v>149</v>
      </c>
      <c r="H119" s="185">
        <v>2.9929999999999999</v>
      </c>
      <c r="I119" s="186"/>
      <c r="J119" s="187">
        <f>ROUND(I119*H119,2)</f>
        <v>0</v>
      </c>
      <c r="K119" s="183" t="s">
        <v>20</v>
      </c>
      <c r="L119" s="39"/>
      <c r="M119" s="188" t="s">
        <v>20</v>
      </c>
      <c r="N119" s="189" t="s">
        <v>44</v>
      </c>
      <c r="O119" s="64"/>
      <c r="P119" s="190">
        <f>O119*H119</f>
        <v>0</v>
      </c>
      <c r="Q119" s="190">
        <v>1.269E-2</v>
      </c>
      <c r="R119" s="190">
        <f>Q119*H119</f>
        <v>3.7981170000000002E-2</v>
      </c>
      <c r="S119" s="190">
        <v>0</v>
      </c>
      <c r="T119" s="191">
        <f>S119*H119</f>
        <v>0</v>
      </c>
      <c r="AR119" s="192" t="s">
        <v>129</v>
      </c>
      <c r="AT119" s="192" t="s">
        <v>125</v>
      </c>
      <c r="AU119" s="192" t="s">
        <v>82</v>
      </c>
      <c r="AY119" s="18" t="s">
        <v>123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18" t="s">
        <v>22</v>
      </c>
      <c r="BK119" s="193">
        <f>ROUND(I119*H119,2)</f>
        <v>0</v>
      </c>
      <c r="BL119" s="18" t="s">
        <v>129</v>
      </c>
      <c r="BM119" s="192" t="s">
        <v>684</v>
      </c>
    </row>
    <row r="120" spans="2:65" s="12" customFormat="1">
      <c r="B120" s="194"/>
      <c r="C120" s="195"/>
      <c r="D120" s="196" t="s">
        <v>131</v>
      </c>
      <c r="E120" s="197" t="s">
        <v>20</v>
      </c>
      <c r="F120" s="198" t="s">
        <v>685</v>
      </c>
      <c r="G120" s="195"/>
      <c r="H120" s="199">
        <v>2.9929999999999999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131</v>
      </c>
      <c r="AU120" s="205" t="s">
        <v>82</v>
      </c>
      <c r="AV120" s="12" t="s">
        <v>82</v>
      </c>
      <c r="AW120" s="12" t="s">
        <v>36</v>
      </c>
      <c r="AX120" s="12" t="s">
        <v>22</v>
      </c>
      <c r="AY120" s="205" t="s">
        <v>123</v>
      </c>
    </row>
    <row r="121" spans="2:65" s="1" customFormat="1" ht="16.5" customHeight="1">
      <c r="B121" s="35"/>
      <c r="C121" s="181" t="s">
        <v>186</v>
      </c>
      <c r="D121" s="181" t="s">
        <v>125</v>
      </c>
      <c r="E121" s="182" t="s">
        <v>176</v>
      </c>
      <c r="F121" s="183" t="s">
        <v>177</v>
      </c>
      <c r="G121" s="184" t="s">
        <v>149</v>
      </c>
      <c r="H121" s="185">
        <v>12.379</v>
      </c>
      <c r="I121" s="186"/>
      <c r="J121" s="187">
        <f>ROUND(I121*H121,2)</f>
        <v>0</v>
      </c>
      <c r="K121" s="183" t="s">
        <v>20</v>
      </c>
      <c r="L121" s="39"/>
      <c r="M121" s="188" t="s">
        <v>20</v>
      </c>
      <c r="N121" s="189" t="s">
        <v>44</v>
      </c>
      <c r="O121" s="64"/>
      <c r="P121" s="190">
        <f>O121*H121</f>
        <v>0</v>
      </c>
      <c r="Q121" s="190">
        <v>3.6900000000000002E-2</v>
      </c>
      <c r="R121" s="190">
        <f>Q121*H121</f>
        <v>0.4567851</v>
      </c>
      <c r="S121" s="190">
        <v>0</v>
      </c>
      <c r="T121" s="191">
        <f>S121*H121</f>
        <v>0</v>
      </c>
      <c r="AR121" s="192" t="s">
        <v>129</v>
      </c>
      <c r="AT121" s="192" t="s">
        <v>125</v>
      </c>
      <c r="AU121" s="192" t="s">
        <v>82</v>
      </c>
      <c r="AY121" s="18" t="s">
        <v>123</v>
      </c>
      <c r="BE121" s="193">
        <f>IF(N121="základní",J121,0)</f>
        <v>0</v>
      </c>
      <c r="BF121" s="193">
        <f>IF(N121="snížená",J121,0)</f>
        <v>0</v>
      </c>
      <c r="BG121" s="193">
        <f>IF(N121="zákl. přenesená",J121,0)</f>
        <v>0</v>
      </c>
      <c r="BH121" s="193">
        <f>IF(N121="sníž. přenesená",J121,0)</f>
        <v>0</v>
      </c>
      <c r="BI121" s="193">
        <f>IF(N121="nulová",J121,0)</f>
        <v>0</v>
      </c>
      <c r="BJ121" s="18" t="s">
        <v>22</v>
      </c>
      <c r="BK121" s="193">
        <f>ROUND(I121*H121,2)</f>
        <v>0</v>
      </c>
      <c r="BL121" s="18" t="s">
        <v>129</v>
      </c>
      <c r="BM121" s="192" t="s">
        <v>686</v>
      </c>
    </row>
    <row r="122" spans="2:65" s="12" customFormat="1">
      <c r="B122" s="194"/>
      <c r="C122" s="195"/>
      <c r="D122" s="196" t="s">
        <v>131</v>
      </c>
      <c r="E122" s="197" t="s">
        <v>20</v>
      </c>
      <c r="F122" s="198" t="s">
        <v>687</v>
      </c>
      <c r="G122" s="195"/>
      <c r="H122" s="199">
        <v>12.379</v>
      </c>
      <c r="I122" s="200"/>
      <c r="J122" s="195"/>
      <c r="K122" s="195"/>
      <c r="L122" s="201"/>
      <c r="M122" s="202"/>
      <c r="N122" s="203"/>
      <c r="O122" s="203"/>
      <c r="P122" s="203"/>
      <c r="Q122" s="203"/>
      <c r="R122" s="203"/>
      <c r="S122" s="203"/>
      <c r="T122" s="204"/>
      <c r="AT122" s="205" t="s">
        <v>131</v>
      </c>
      <c r="AU122" s="205" t="s">
        <v>82</v>
      </c>
      <c r="AV122" s="12" t="s">
        <v>82</v>
      </c>
      <c r="AW122" s="12" t="s">
        <v>36</v>
      </c>
      <c r="AX122" s="12" t="s">
        <v>22</v>
      </c>
      <c r="AY122" s="205" t="s">
        <v>123</v>
      </c>
    </row>
    <row r="123" spans="2:65" s="1" customFormat="1" ht="16.5" customHeight="1">
      <c r="B123" s="35"/>
      <c r="C123" s="181" t="s">
        <v>193</v>
      </c>
      <c r="D123" s="181" t="s">
        <v>125</v>
      </c>
      <c r="E123" s="182" t="s">
        <v>181</v>
      </c>
      <c r="F123" s="183" t="s">
        <v>182</v>
      </c>
      <c r="G123" s="184" t="s">
        <v>183</v>
      </c>
      <c r="H123" s="185">
        <v>8.1140000000000008</v>
      </c>
      <c r="I123" s="186"/>
      <c r="J123" s="187">
        <f>ROUND(I123*H123,2)</f>
        <v>0</v>
      </c>
      <c r="K123" s="183" t="s">
        <v>20</v>
      </c>
      <c r="L123" s="39"/>
      <c r="M123" s="188" t="s">
        <v>20</v>
      </c>
      <c r="N123" s="189" t="s">
        <v>44</v>
      </c>
      <c r="O123" s="64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AR123" s="192" t="s">
        <v>129</v>
      </c>
      <c r="AT123" s="192" t="s">
        <v>125</v>
      </c>
      <c r="AU123" s="192" t="s">
        <v>82</v>
      </c>
      <c r="AY123" s="18" t="s">
        <v>123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18" t="s">
        <v>22</v>
      </c>
      <c r="BK123" s="193">
        <f>ROUND(I123*H123,2)</f>
        <v>0</v>
      </c>
      <c r="BL123" s="18" t="s">
        <v>129</v>
      </c>
      <c r="BM123" s="192" t="s">
        <v>688</v>
      </c>
    </row>
    <row r="124" spans="2:65" s="12" customFormat="1">
      <c r="B124" s="194"/>
      <c r="C124" s="195"/>
      <c r="D124" s="196" t="s">
        <v>131</v>
      </c>
      <c r="E124" s="197" t="s">
        <v>20</v>
      </c>
      <c r="F124" s="198" t="s">
        <v>689</v>
      </c>
      <c r="G124" s="195"/>
      <c r="H124" s="199">
        <v>1.403</v>
      </c>
      <c r="I124" s="200"/>
      <c r="J124" s="195"/>
      <c r="K124" s="195"/>
      <c r="L124" s="201"/>
      <c r="M124" s="202"/>
      <c r="N124" s="203"/>
      <c r="O124" s="203"/>
      <c r="P124" s="203"/>
      <c r="Q124" s="203"/>
      <c r="R124" s="203"/>
      <c r="S124" s="203"/>
      <c r="T124" s="204"/>
      <c r="AT124" s="205" t="s">
        <v>131</v>
      </c>
      <c r="AU124" s="205" t="s">
        <v>82</v>
      </c>
      <c r="AV124" s="12" t="s">
        <v>82</v>
      </c>
      <c r="AW124" s="12" t="s">
        <v>36</v>
      </c>
      <c r="AX124" s="12" t="s">
        <v>73</v>
      </c>
      <c r="AY124" s="205" t="s">
        <v>123</v>
      </c>
    </row>
    <row r="125" spans="2:65" s="12" customFormat="1">
      <c r="B125" s="194"/>
      <c r="C125" s="195"/>
      <c r="D125" s="196" t="s">
        <v>131</v>
      </c>
      <c r="E125" s="197" t="s">
        <v>20</v>
      </c>
      <c r="F125" s="198" t="s">
        <v>690</v>
      </c>
      <c r="G125" s="195"/>
      <c r="H125" s="199">
        <v>6.7110000000000003</v>
      </c>
      <c r="I125" s="200"/>
      <c r="J125" s="195"/>
      <c r="K125" s="195"/>
      <c r="L125" s="201"/>
      <c r="M125" s="202"/>
      <c r="N125" s="203"/>
      <c r="O125" s="203"/>
      <c r="P125" s="203"/>
      <c r="Q125" s="203"/>
      <c r="R125" s="203"/>
      <c r="S125" s="203"/>
      <c r="T125" s="204"/>
      <c r="AT125" s="205" t="s">
        <v>131</v>
      </c>
      <c r="AU125" s="205" t="s">
        <v>82</v>
      </c>
      <c r="AV125" s="12" t="s">
        <v>82</v>
      </c>
      <c r="AW125" s="12" t="s">
        <v>36</v>
      </c>
      <c r="AX125" s="12" t="s">
        <v>73</v>
      </c>
      <c r="AY125" s="205" t="s">
        <v>123</v>
      </c>
    </row>
    <row r="126" spans="2:65" s="13" customFormat="1">
      <c r="B126" s="206"/>
      <c r="C126" s="207"/>
      <c r="D126" s="196" t="s">
        <v>131</v>
      </c>
      <c r="E126" s="208" t="s">
        <v>20</v>
      </c>
      <c r="F126" s="209" t="s">
        <v>192</v>
      </c>
      <c r="G126" s="207"/>
      <c r="H126" s="210">
        <v>8.1140000000000008</v>
      </c>
      <c r="I126" s="211"/>
      <c r="J126" s="207"/>
      <c r="K126" s="207"/>
      <c r="L126" s="212"/>
      <c r="M126" s="213"/>
      <c r="N126" s="214"/>
      <c r="O126" s="214"/>
      <c r="P126" s="214"/>
      <c r="Q126" s="214"/>
      <c r="R126" s="214"/>
      <c r="S126" s="214"/>
      <c r="T126" s="215"/>
      <c r="AT126" s="216" t="s">
        <v>131</v>
      </c>
      <c r="AU126" s="216" t="s">
        <v>82</v>
      </c>
      <c r="AV126" s="13" t="s">
        <v>129</v>
      </c>
      <c r="AW126" s="13" t="s">
        <v>36</v>
      </c>
      <c r="AX126" s="13" t="s">
        <v>22</v>
      </c>
      <c r="AY126" s="216" t="s">
        <v>123</v>
      </c>
    </row>
    <row r="127" spans="2:65" s="1" customFormat="1" ht="16.5" customHeight="1">
      <c r="B127" s="35"/>
      <c r="C127" s="181" t="s">
        <v>8</v>
      </c>
      <c r="D127" s="181" t="s">
        <v>125</v>
      </c>
      <c r="E127" s="182" t="s">
        <v>187</v>
      </c>
      <c r="F127" s="183" t="s">
        <v>188</v>
      </c>
      <c r="G127" s="184" t="s">
        <v>183</v>
      </c>
      <c r="H127" s="185">
        <v>48.765999999999998</v>
      </c>
      <c r="I127" s="186"/>
      <c r="J127" s="187">
        <f>ROUND(I127*H127,2)</f>
        <v>0</v>
      </c>
      <c r="K127" s="183" t="s">
        <v>20</v>
      </c>
      <c r="L127" s="39"/>
      <c r="M127" s="188" t="s">
        <v>20</v>
      </c>
      <c r="N127" s="189" t="s">
        <v>44</v>
      </c>
      <c r="O127" s="64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AR127" s="192" t="s">
        <v>129</v>
      </c>
      <c r="AT127" s="192" t="s">
        <v>125</v>
      </c>
      <c r="AU127" s="192" t="s">
        <v>82</v>
      </c>
      <c r="AY127" s="18" t="s">
        <v>123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18" t="s">
        <v>22</v>
      </c>
      <c r="BK127" s="193">
        <f>ROUND(I127*H127,2)</f>
        <v>0</v>
      </c>
      <c r="BL127" s="18" t="s">
        <v>129</v>
      </c>
      <c r="BM127" s="192" t="s">
        <v>691</v>
      </c>
    </row>
    <row r="128" spans="2:65" s="12" customFormat="1" ht="22.5">
      <c r="B128" s="194"/>
      <c r="C128" s="195"/>
      <c r="D128" s="196" t="s">
        <v>131</v>
      </c>
      <c r="E128" s="197" t="s">
        <v>20</v>
      </c>
      <c r="F128" s="198" t="s">
        <v>692</v>
      </c>
      <c r="G128" s="195"/>
      <c r="H128" s="199">
        <v>28.704000000000001</v>
      </c>
      <c r="I128" s="200"/>
      <c r="J128" s="195"/>
      <c r="K128" s="195"/>
      <c r="L128" s="201"/>
      <c r="M128" s="202"/>
      <c r="N128" s="203"/>
      <c r="O128" s="203"/>
      <c r="P128" s="203"/>
      <c r="Q128" s="203"/>
      <c r="R128" s="203"/>
      <c r="S128" s="203"/>
      <c r="T128" s="204"/>
      <c r="AT128" s="205" t="s">
        <v>131</v>
      </c>
      <c r="AU128" s="205" t="s">
        <v>82</v>
      </c>
      <c r="AV128" s="12" t="s">
        <v>82</v>
      </c>
      <c r="AW128" s="12" t="s">
        <v>36</v>
      </c>
      <c r="AX128" s="12" t="s">
        <v>73</v>
      </c>
      <c r="AY128" s="205" t="s">
        <v>123</v>
      </c>
    </row>
    <row r="129" spans="2:65" s="12" customFormat="1">
      <c r="B129" s="194"/>
      <c r="C129" s="195"/>
      <c r="D129" s="196" t="s">
        <v>131</v>
      </c>
      <c r="E129" s="197" t="s">
        <v>20</v>
      </c>
      <c r="F129" s="198" t="s">
        <v>693</v>
      </c>
      <c r="G129" s="195"/>
      <c r="H129" s="199">
        <v>20.062000000000001</v>
      </c>
      <c r="I129" s="200"/>
      <c r="J129" s="195"/>
      <c r="K129" s="195"/>
      <c r="L129" s="201"/>
      <c r="M129" s="202"/>
      <c r="N129" s="203"/>
      <c r="O129" s="203"/>
      <c r="P129" s="203"/>
      <c r="Q129" s="203"/>
      <c r="R129" s="203"/>
      <c r="S129" s="203"/>
      <c r="T129" s="204"/>
      <c r="AT129" s="205" t="s">
        <v>131</v>
      </c>
      <c r="AU129" s="205" t="s">
        <v>82</v>
      </c>
      <c r="AV129" s="12" t="s">
        <v>82</v>
      </c>
      <c r="AW129" s="12" t="s">
        <v>36</v>
      </c>
      <c r="AX129" s="12" t="s">
        <v>73</v>
      </c>
      <c r="AY129" s="205" t="s">
        <v>123</v>
      </c>
    </row>
    <row r="130" spans="2:65" s="13" customFormat="1">
      <c r="B130" s="206"/>
      <c r="C130" s="207"/>
      <c r="D130" s="196" t="s">
        <v>131</v>
      </c>
      <c r="E130" s="208" t="s">
        <v>20</v>
      </c>
      <c r="F130" s="209" t="s">
        <v>192</v>
      </c>
      <c r="G130" s="207"/>
      <c r="H130" s="210">
        <v>48.766000000000005</v>
      </c>
      <c r="I130" s="211"/>
      <c r="J130" s="207"/>
      <c r="K130" s="207"/>
      <c r="L130" s="212"/>
      <c r="M130" s="213"/>
      <c r="N130" s="214"/>
      <c r="O130" s="214"/>
      <c r="P130" s="214"/>
      <c r="Q130" s="214"/>
      <c r="R130" s="214"/>
      <c r="S130" s="214"/>
      <c r="T130" s="215"/>
      <c r="AT130" s="216" t="s">
        <v>131</v>
      </c>
      <c r="AU130" s="216" t="s">
        <v>82</v>
      </c>
      <c r="AV130" s="13" t="s">
        <v>129</v>
      </c>
      <c r="AW130" s="13" t="s">
        <v>36</v>
      </c>
      <c r="AX130" s="13" t="s">
        <v>22</v>
      </c>
      <c r="AY130" s="216" t="s">
        <v>123</v>
      </c>
    </row>
    <row r="131" spans="2:65" s="1" customFormat="1" ht="16.5" customHeight="1">
      <c r="B131" s="35"/>
      <c r="C131" s="181" t="s">
        <v>213</v>
      </c>
      <c r="D131" s="181" t="s">
        <v>125</v>
      </c>
      <c r="E131" s="182" t="s">
        <v>194</v>
      </c>
      <c r="F131" s="183" t="s">
        <v>195</v>
      </c>
      <c r="G131" s="184" t="s">
        <v>183</v>
      </c>
      <c r="H131" s="185">
        <v>265.089</v>
      </c>
      <c r="I131" s="186"/>
      <c r="J131" s="187">
        <f>ROUND(I131*H131,2)</f>
        <v>0</v>
      </c>
      <c r="K131" s="183" t="s">
        <v>20</v>
      </c>
      <c r="L131" s="39"/>
      <c r="M131" s="188" t="s">
        <v>20</v>
      </c>
      <c r="N131" s="189" t="s">
        <v>44</v>
      </c>
      <c r="O131" s="64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AR131" s="192" t="s">
        <v>129</v>
      </c>
      <c r="AT131" s="192" t="s">
        <v>125</v>
      </c>
      <c r="AU131" s="192" t="s">
        <v>82</v>
      </c>
      <c r="AY131" s="18" t="s">
        <v>123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18" t="s">
        <v>22</v>
      </c>
      <c r="BK131" s="193">
        <f>ROUND(I131*H131,2)</f>
        <v>0</v>
      </c>
      <c r="BL131" s="18" t="s">
        <v>129</v>
      </c>
      <c r="BM131" s="192" t="s">
        <v>694</v>
      </c>
    </row>
    <row r="132" spans="2:65" s="14" customFormat="1">
      <c r="B132" s="217"/>
      <c r="C132" s="218"/>
      <c r="D132" s="196" t="s">
        <v>131</v>
      </c>
      <c r="E132" s="219" t="s">
        <v>20</v>
      </c>
      <c r="F132" s="220" t="s">
        <v>695</v>
      </c>
      <c r="G132" s="218"/>
      <c r="H132" s="219" t="s">
        <v>20</v>
      </c>
      <c r="I132" s="221"/>
      <c r="J132" s="218"/>
      <c r="K132" s="218"/>
      <c r="L132" s="222"/>
      <c r="M132" s="223"/>
      <c r="N132" s="224"/>
      <c r="O132" s="224"/>
      <c r="P132" s="224"/>
      <c r="Q132" s="224"/>
      <c r="R132" s="224"/>
      <c r="S132" s="224"/>
      <c r="T132" s="225"/>
      <c r="AT132" s="226" t="s">
        <v>131</v>
      </c>
      <c r="AU132" s="226" t="s">
        <v>82</v>
      </c>
      <c r="AV132" s="14" t="s">
        <v>22</v>
      </c>
      <c r="AW132" s="14" t="s">
        <v>36</v>
      </c>
      <c r="AX132" s="14" t="s">
        <v>73</v>
      </c>
      <c r="AY132" s="226" t="s">
        <v>123</v>
      </c>
    </row>
    <row r="133" spans="2:65" s="12" customFormat="1">
      <c r="B133" s="194"/>
      <c r="C133" s="195"/>
      <c r="D133" s="196" t="s">
        <v>131</v>
      </c>
      <c r="E133" s="197" t="s">
        <v>20</v>
      </c>
      <c r="F133" s="198" t="s">
        <v>696</v>
      </c>
      <c r="G133" s="195"/>
      <c r="H133" s="199">
        <v>29.178000000000001</v>
      </c>
      <c r="I133" s="200"/>
      <c r="J133" s="195"/>
      <c r="K133" s="195"/>
      <c r="L133" s="201"/>
      <c r="M133" s="202"/>
      <c r="N133" s="203"/>
      <c r="O133" s="203"/>
      <c r="P133" s="203"/>
      <c r="Q133" s="203"/>
      <c r="R133" s="203"/>
      <c r="S133" s="203"/>
      <c r="T133" s="204"/>
      <c r="AT133" s="205" t="s">
        <v>131</v>
      </c>
      <c r="AU133" s="205" t="s">
        <v>82</v>
      </c>
      <c r="AV133" s="12" t="s">
        <v>82</v>
      </c>
      <c r="AW133" s="12" t="s">
        <v>36</v>
      </c>
      <c r="AX133" s="12" t="s">
        <v>73</v>
      </c>
      <c r="AY133" s="205" t="s">
        <v>123</v>
      </c>
    </row>
    <row r="134" spans="2:65" s="12" customFormat="1">
      <c r="B134" s="194"/>
      <c r="C134" s="195"/>
      <c r="D134" s="196" t="s">
        <v>131</v>
      </c>
      <c r="E134" s="197" t="s">
        <v>20</v>
      </c>
      <c r="F134" s="198" t="s">
        <v>697</v>
      </c>
      <c r="G134" s="195"/>
      <c r="H134" s="199">
        <v>28.233000000000001</v>
      </c>
      <c r="I134" s="200"/>
      <c r="J134" s="195"/>
      <c r="K134" s="195"/>
      <c r="L134" s="201"/>
      <c r="M134" s="202"/>
      <c r="N134" s="203"/>
      <c r="O134" s="203"/>
      <c r="P134" s="203"/>
      <c r="Q134" s="203"/>
      <c r="R134" s="203"/>
      <c r="S134" s="203"/>
      <c r="T134" s="204"/>
      <c r="AT134" s="205" t="s">
        <v>131</v>
      </c>
      <c r="AU134" s="205" t="s">
        <v>82</v>
      </c>
      <c r="AV134" s="12" t="s">
        <v>82</v>
      </c>
      <c r="AW134" s="12" t="s">
        <v>36</v>
      </c>
      <c r="AX134" s="12" t="s">
        <v>73</v>
      </c>
      <c r="AY134" s="205" t="s">
        <v>123</v>
      </c>
    </row>
    <row r="135" spans="2:65" s="12" customFormat="1">
      <c r="B135" s="194"/>
      <c r="C135" s="195"/>
      <c r="D135" s="196" t="s">
        <v>131</v>
      </c>
      <c r="E135" s="197" t="s">
        <v>20</v>
      </c>
      <c r="F135" s="198" t="s">
        <v>698</v>
      </c>
      <c r="G135" s="195"/>
      <c r="H135" s="199">
        <v>63.81</v>
      </c>
      <c r="I135" s="200"/>
      <c r="J135" s="195"/>
      <c r="K135" s="195"/>
      <c r="L135" s="201"/>
      <c r="M135" s="202"/>
      <c r="N135" s="203"/>
      <c r="O135" s="203"/>
      <c r="P135" s="203"/>
      <c r="Q135" s="203"/>
      <c r="R135" s="203"/>
      <c r="S135" s="203"/>
      <c r="T135" s="204"/>
      <c r="AT135" s="205" t="s">
        <v>131</v>
      </c>
      <c r="AU135" s="205" t="s">
        <v>82</v>
      </c>
      <c r="AV135" s="12" t="s">
        <v>82</v>
      </c>
      <c r="AW135" s="12" t="s">
        <v>36</v>
      </c>
      <c r="AX135" s="12" t="s">
        <v>73</v>
      </c>
      <c r="AY135" s="205" t="s">
        <v>123</v>
      </c>
    </row>
    <row r="136" spans="2:65" s="12" customFormat="1">
      <c r="B136" s="194"/>
      <c r="C136" s="195"/>
      <c r="D136" s="196" t="s">
        <v>131</v>
      </c>
      <c r="E136" s="197" t="s">
        <v>20</v>
      </c>
      <c r="F136" s="198" t="s">
        <v>699</v>
      </c>
      <c r="G136" s="195"/>
      <c r="H136" s="199">
        <v>50.427</v>
      </c>
      <c r="I136" s="200"/>
      <c r="J136" s="195"/>
      <c r="K136" s="195"/>
      <c r="L136" s="201"/>
      <c r="M136" s="202"/>
      <c r="N136" s="203"/>
      <c r="O136" s="203"/>
      <c r="P136" s="203"/>
      <c r="Q136" s="203"/>
      <c r="R136" s="203"/>
      <c r="S136" s="203"/>
      <c r="T136" s="204"/>
      <c r="AT136" s="205" t="s">
        <v>131</v>
      </c>
      <c r="AU136" s="205" t="s">
        <v>82</v>
      </c>
      <c r="AV136" s="12" t="s">
        <v>82</v>
      </c>
      <c r="AW136" s="12" t="s">
        <v>36</v>
      </c>
      <c r="AX136" s="12" t="s">
        <v>73</v>
      </c>
      <c r="AY136" s="205" t="s">
        <v>123</v>
      </c>
    </row>
    <row r="137" spans="2:65" s="12" customFormat="1">
      <c r="B137" s="194"/>
      <c r="C137" s="195"/>
      <c r="D137" s="196" t="s">
        <v>131</v>
      </c>
      <c r="E137" s="197" t="s">
        <v>20</v>
      </c>
      <c r="F137" s="198" t="s">
        <v>700</v>
      </c>
      <c r="G137" s="195"/>
      <c r="H137" s="199">
        <v>159.071</v>
      </c>
      <c r="I137" s="200"/>
      <c r="J137" s="195"/>
      <c r="K137" s="195"/>
      <c r="L137" s="201"/>
      <c r="M137" s="202"/>
      <c r="N137" s="203"/>
      <c r="O137" s="203"/>
      <c r="P137" s="203"/>
      <c r="Q137" s="203"/>
      <c r="R137" s="203"/>
      <c r="S137" s="203"/>
      <c r="T137" s="204"/>
      <c r="AT137" s="205" t="s">
        <v>131</v>
      </c>
      <c r="AU137" s="205" t="s">
        <v>82</v>
      </c>
      <c r="AV137" s="12" t="s">
        <v>82</v>
      </c>
      <c r="AW137" s="12" t="s">
        <v>36</v>
      </c>
      <c r="AX137" s="12" t="s">
        <v>73</v>
      </c>
      <c r="AY137" s="205" t="s">
        <v>123</v>
      </c>
    </row>
    <row r="138" spans="2:65" s="12" customFormat="1">
      <c r="B138" s="194"/>
      <c r="C138" s="195"/>
      <c r="D138" s="196" t="s">
        <v>131</v>
      </c>
      <c r="E138" s="197" t="s">
        <v>20</v>
      </c>
      <c r="F138" s="198" t="s">
        <v>701</v>
      </c>
      <c r="G138" s="195"/>
      <c r="H138" s="199">
        <v>82.234999999999999</v>
      </c>
      <c r="I138" s="200"/>
      <c r="J138" s="195"/>
      <c r="K138" s="195"/>
      <c r="L138" s="201"/>
      <c r="M138" s="202"/>
      <c r="N138" s="203"/>
      <c r="O138" s="203"/>
      <c r="P138" s="203"/>
      <c r="Q138" s="203"/>
      <c r="R138" s="203"/>
      <c r="S138" s="203"/>
      <c r="T138" s="204"/>
      <c r="AT138" s="205" t="s">
        <v>131</v>
      </c>
      <c r="AU138" s="205" t="s">
        <v>82</v>
      </c>
      <c r="AV138" s="12" t="s">
        <v>82</v>
      </c>
      <c r="AW138" s="12" t="s">
        <v>36</v>
      </c>
      <c r="AX138" s="12" t="s">
        <v>73</v>
      </c>
      <c r="AY138" s="205" t="s">
        <v>123</v>
      </c>
    </row>
    <row r="139" spans="2:65" s="12" customFormat="1">
      <c r="B139" s="194"/>
      <c r="C139" s="195"/>
      <c r="D139" s="196" t="s">
        <v>131</v>
      </c>
      <c r="E139" s="197" t="s">
        <v>20</v>
      </c>
      <c r="F139" s="198" t="s">
        <v>702</v>
      </c>
      <c r="G139" s="195"/>
      <c r="H139" s="199">
        <v>123.352</v>
      </c>
      <c r="I139" s="200"/>
      <c r="J139" s="195"/>
      <c r="K139" s="195"/>
      <c r="L139" s="201"/>
      <c r="M139" s="202"/>
      <c r="N139" s="203"/>
      <c r="O139" s="203"/>
      <c r="P139" s="203"/>
      <c r="Q139" s="203"/>
      <c r="R139" s="203"/>
      <c r="S139" s="203"/>
      <c r="T139" s="204"/>
      <c r="AT139" s="205" t="s">
        <v>131</v>
      </c>
      <c r="AU139" s="205" t="s">
        <v>82</v>
      </c>
      <c r="AV139" s="12" t="s">
        <v>82</v>
      </c>
      <c r="AW139" s="12" t="s">
        <v>36</v>
      </c>
      <c r="AX139" s="12" t="s">
        <v>73</v>
      </c>
      <c r="AY139" s="205" t="s">
        <v>123</v>
      </c>
    </row>
    <row r="140" spans="2:65" s="12" customFormat="1">
      <c r="B140" s="194"/>
      <c r="C140" s="195"/>
      <c r="D140" s="196" t="s">
        <v>131</v>
      </c>
      <c r="E140" s="197" t="s">
        <v>20</v>
      </c>
      <c r="F140" s="198" t="s">
        <v>703</v>
      </c>
      <c r="G140" s="195"/>
      <c r="H140" s="199">
        <v>9.1</v>
      </c>
      <c r="I140" s="200"/>
      <c r="J140" s="195"/>
      <c r="K140" s="195"/>
      <c r="L140" s="201"/>
      <c r="M140" s="202"/>
      <c r="N140" s="203"/>
      <c r="O140" s="203"/>
      <c r="P140" s="203"/>
      <c r="Q140" s="203"/>
      <c r="R140" s="203"/>
      <c r="S140" s="203"/>
      <c r="T140" s="204"/>
      <c r="AT140" s="205" t="s">
        <v>131</v>
      </c>
      <c r="AU140" s="205" t="s">
        <v>82</v>
      </c>
      <c r="AV140" s="12" t="s">
        <v>82</v>
      </c>
      <c r="AW140" s="12" t="s">
        <v>36</v>
      </c>
      <c r="AX140" s="12" t="s">
        <v>73</v>
      </c>
      <c r="AY140" s="205" t="s">
        <v>123</v>
      </c>
    </row>
    <row r="141" spans="2:65" s="12" customFormat="1">
      <c r="B141" s="194"/>
      <c r="C141" s="195"/>
      <c r="D141" s="196" t="s">
        <v>131</v>
      </c>
      <c r="E141" s="197" t="s">
        <v>20</v>
      </c>
      <c r="F141" s="198" t="s">
        <v>203</v>
      </c>
      <c r="G141" s="195"/>
      <c r="H141" s="199">
        <v>9.7880000000000003</v>
      </c>
      <c r="I141" s="200"/>
      <c r="J141" s="195"/>
      <c r="K141" s="195"/>
      <c r="L141" s="201"/>
      <c r="M141" s="202"/>
      <c r="N141" s="203"/>
      <c r="O141" s="203"/>
      <c r="P141" s="203"/>
      <c r="Q141" s="203"/>
      <c r="R141" s="203"/>
      <c r="S141" s="203"/>
      <c r="T141" s="204"/>
      <c r="AT141" s="205" t="s">
        <v>131</v>
      </c>
      <c r="AU141" s="205" t="s">
        <v>82</v>
      </c>
      <c r="AV141" s="12" t="s">
        <v>82</v>
      </c>
      <c r="AW141" s="12" t="s">
        <v>36</v>
      </c>
      <c r="AX141" s="12" t="s">
        <v>73</v>
      </c>
      <c r="AY141" s="205" t="s">
        <v>123</v>
      </c>
    </row>
    <row r="142" spans="2:65" s="12" customFormat="1">
      <c r="B142" s="194"/>
      <c r="C142" s="195"/>
      <c r="D142" s="196" t="s">
        <v>131</v>
      </c>
      <c r="E142" s="197" t="s">
        <v>20</v>
      </c>
      <c r="F142" s="198" t="s">
        <v>704</v>
      </c>
      <c r="G142" s="195"/>
      <c r="H142" s="199">
        <v>-8.1140000000000008</v>
      </c>
      <c r="I142" s="200"/>
      <c r="J142" s="195"/>
      <c r="K142" s="195"/>
      <c r="L142" s="201"/>
      <c r="M142" s="202"/>
      <c r="N142" s="203"/>
      <c r="O142" s="203"/>
      <c r="P142" s="203"/>
      <c r="Q142" s="203"/>
      <c r="R142" s="203"/>
      <c r="S142" s="203"/>
      <c r="T142" s="204"/>
      <c r="AT142" s="205" t="s">
        <v>131</v>
      </c>
      <c r="AU142" s="205" t="s">
        <v>82</v>
      </c>
      <c r="AV142" s="12" t="s">
        <v>82</v>
      </c>
      <c r="AW142" s="12" t="s">
        <v>36</v>
      </c>
      <c r="AX142" s="12" t="s">
        <v>73</v>
      </c>
      <c r="AY142" s="205" t="s">
        <v>123</v>
      </c>
    </row>
    <row r="143" spans="2:65" s="12" customFormat="1">
      <c r="B143" s="194"/>
      <c r="C143" s="195"/>
      <c r="D143" s="196" t="s">
        <v>131</v>
      </c>
      <c r="E143" s="197" t="s">
        <v>20</v>
      </c>
      <c r="F143" s="198" t="s">
        <v>705</v>
      </c>
      <c r="G143" s="195"/>
      <c r="H143" s="199">
        <v>-16.577999999999999</v>
      </c>
      <c r="I143" s="200"/>
      <c r="J143" s="195"/>
      <c r="K143" s="195"/>
      <c r="L143" s="201"/>
      <c r="M143" s="202"/>
      <c r="N143" s="203"/>
      <c r="O143" s="203"/>
      <c r="P143" s="203"/>
      <c r="Q143" s="203"/>
      <c r="R143" s="203"/>
      <c r="S143" s="203"/>
      <c r="T143" s="204"/>
      <c r="AT143" s="205" t="s">
        <v>131</v>
      </c>
      <c r="AU143" s="205" t="s">
        <v>82</v>
      </c>
      <c r="AV143" s="12" t="s">
        <v>82</v>
      </c>
      <c r="AW143" s="12" t="s">
        <v>36</v>
      </c>
      <c r="AX143" s="12" t="s">
        <v>73</v>
      </c>
      <c r="AY143" s="205" t="s">
        <v>123</v>
      </c>
    </row>
    <row r="144" spans="2:65" s="12" customFormat="1">
      <c r="B144" s="194"/>
      <c r="C144" s="195"/>
      <c r="D144" s="196" t="s">
        <v>131</v>
      </c>
      <c r="E144" s="197" t="s">
        <v>20</v>
      </c>
      <c r="F144" s="198" t="s">
        <v>706</v>
      </c>
      <c r="G144" s="195"/>
      <c r="H144" s="199">
        <v>-0.32500000000000001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131</v>
      </c>
      <c r="AU144" s="205" t="s">
        <v>82</v>
      </c>
      <c r="AV144" s="12" t="s">
        <v>82</v>
      </c>
      <c r="AW144" s="12" t="s">
        <v>36</v>
      </c>
      <c r="AX144" s="12" t="s">
        <v>73</v>
      </c>
      <c r="AY144" s="205" t="s">
        <v>123</v>
      </c>
    </row>
    <row r="145" spans="2:65" s="15" customFormat="1">
      <c r="B145" s="227"/>
      <c r="C145" s="228"/>
      <c r="D145" s="196" t="s">
        <v>131</v>
      </c>
      <c r="E145" s="229" t="s">
        <v>20</v>
      </c>
      <c r="F145" s="230" t="s">
        <v>207</v>
      </c>
      <c r="G145" s="228"/>
      <c r="H145" s="231">
        <v>530.17700000000002</v>
      </c>
      <c r="I145" s="232"/>
      <c r="J145" s="228"/>
      <c r="K145" s="228"/>
      <c r="L145" s="233"/>
      <c r="M145" s="234"/>
      <c r="N145" s="235"/>
      <c r="O145" s="235"/>
      <c r="P145" s="235"/>
      <c r="Q145" s="235"/>
      <c r="R145" s="235"/>
      <c r="S145" s="235"/>
      <c r="T145" s="236"/>
      <c r="AT145" s="237" t="s">
        <v>131</v>
      </c>
      <c r="AU145" s="237" t="s">
        <v>82</v>
      </c>
      <c r="AV145" s="15" t="s">
        <v>137</v>
      </c>
      <c r="AW145" s="15" t="s">
        <v>36</v>
      </c>
      <c r="AX145" s="15" t="s">
        <v>73</v>
      </c>
      <c r="AY145" s="237" t="s">
        <v>123</v>
      </c>
    </row>
    <row r="146" spans="2:65" s="12" customFormat="1">
      <c r="B146" s="194"/>
      <c r="C146" s="195"/>
      <c r="D146" s="196" t="s">
        <v>131</v>
      </c>
      <c r="E146" s="197" t="s">
        <v>20</v>
      </c>
      <c r="F146" s="198" t="s">
        <v>707</v>
      </c>
      <c r="G146" s="195"/>
      <c r="H146" s="199">
        <v>265.089</v>
      </c>
      <c r="I146" s="200"/>
      <c r="J146" s="195"/>
      <c r="K146" s="195"/>
      <c r="L146" s="201"/>
      <c r="M146" s="202"/>
      <c r="N146" s="203"/>
      <c r="O146" s="203"/>
      <c r="P146" s="203"/>
      <c r="Q146" s="203"/>
      <c r="R146" s="203"/>
      <c r="S146" s="203"/>
      <c r="T146" s="204"/>
      <c r="AT146" s="205" t="s">
        <v>131</v>
      </c>
      <c r="AU146" s="205" t="s">
        <v>82</v>
      </c>
      <c r="AV146" s="12" t="s">
        <v>82</v>
      </c>
      <c r="AW146" s="12" t="s">
        <v>36</v>
      </c>
      <c r="AX146" s="12" t="s">
        <v>22</v>
      </c>
      <c r="AY146" s="205" t="s">
        <v>123</v>
      </c>
    </row>
    <row r="147" spans="2:65" s="1" customFormat="1" ht="16.5" customHeight="1">
      <c r="B147" s="35"/>
      <c r="C147" s="181" t="s">
        <v>218</v>
      </c>
      <c r="D147" s="181" t="s">
        <v>125</v>
      </c>
      <c r="E147" s="182" t="s">
        <v>209</v>
      </c>
      <c r="F147" s="183" t="s">
        <v>210</v>
      </c>
      <c r="G147" s="184" t="s">
        <v>183</v>
      </c>
      <c r="H147" s="185">
        <v>132.54499999999999</v>
      </c>
      <c r="I147" s="186"/>
      <c r="J147" s="187">
        <f>ROUND(I147*H147,2)</f>
        <v>0</v>
      </c>
      <c r="K147" s="183" t="s">
        <v>20</v>
      </c>
      <c r="L147" s="39"/>
      <c r="M147" s="188" t="s">
        <v>20</v>
      </c>
      <c r="N147" s="189" t="s">
        <v>44</v>
      </c>
      <c r="O147" s="64"/>
      <c r="P147" s="190">
        <f>O147*H147</f>
        <v>0</v>
      </c>
      <c r="Q147" s="190">
        <v>0</v>
      </c>
      <c r="R147" s="190">
        <f>Q147*H147</f>
        <v>0</v>
      </c>
      <c r="S147" s="190">
        <v>0</v>
      </c>
      <c r="T147" s="191">
        <f>S147*H147</f>
        <v>0</v>
      </c>
      <c r="AR147" s="192" t="s">
        <v>129</v>
      </c>
      <c r="AT147" s="192" t="s">
        <v>125</v>
      </c>
      <c r="AU147" s="192" t="s">
        <v>82</v>
      </c>
      <c r="AY147" s="18" t="s">
        <v>123</v>
      </c>
      <c r="BE147" s="193">
        <f>IF(N147="základní",J147,0)</f>
        <v>0</v>
      </c>
      <c r="BF147" s="193">
        <f>IF(N147="snížená",J147,0)</f>
        <v>0</v>
      </c>
      <c r="BG147" s="193">
        <f>IF(N147="zákl. přenesená",J147,0)</f>
        <v>0</v>
      </c>
      <c r="BH147" s="193">
        <f>IF(N147="sníž. přenesená",J147,0)</f>
        <v>0</v>
      </c>
      <c r="BI147" s="193">
        <f>IF(N147="nulová",J147,0)</f>
        <v>0</v>
      </c>
      <c r="BJ147" s="18" t="s">
        <v>22</v>
      </c>
      <c r="BK147" s="193">
        <f>ROUND(I147*H147,2)</f>
        <v>0</v>
      </c>
      <c r="BL147" s="18" t="s">
        <v>129</v>
      </c>
      <c r="BM147" s="192" t="s">
        <v>708</v>
      </c>
    </row>
    <row r="148" spans="2:65" s="12" customFormat="1">
      <c r="B148" s="194"/>
      <c r="C148" s="195"/>
      <c r="D148" s="196" t="s">
        <v>131</v>
      </c>
      <c r="E148" s="197" t="s">
        <v>20</v>
      </c>
      <c r="F148" s="198" t="s">
        <v>709</v>
      </c>
      <c r="G148" s="195"/>
      <c r="H148" s="199">
        <v>132.54499999999999</v>
      </c>
      <c r="I148" s="200"/>
      <c r="J148" s="195"/>
      <c r="K148" s="195"/>
      <c r="L148" s="201"/>
      <c r="M148" s="202"/>
      <c r="N148" s="203"/>
      <c r="O148" s="203"/>
      <c r="P148" s="203"/>
      <c r="Q148" s="203"/>
      <c r="R148" s="203"/>
      <c r="S148" s="203"/>
      <c r="T148" s="204"/>
      <c r="AT148" s="205" t="s">
        <v>131</v>
      </c>
      <c r="AU148" s="205" t="s">
        <v>82</v>
      </c>
      <c r="AV148" s="12" t="s">
        <v>82</v>
      </c>
      <c r="AW148" s="12" t="s">
        <v>36</v>
      </c>
      <c r="AX148" s="12" t="s">
        <v>22</v>
      </c>
      <c r="AY148" s="205" t="s">
        <v>123</v>
      </c>
    </row>
    <row r="149" spans="2:65" s="1" customFormat="1" ht="16.5" customHeight="1">
      <c r="B149" s="35"/>
      <c r="C149" s="181" t="s">
        <v>223</v>
      </c>
      <c r="D149" s="181" t="s">
        <v>125</v>
      </c>
      <c r="E149" s="182" t="s">
        <v>214</v>
      </c>
      <c r="F149" s="183" t="s">
        <v>215</v>
      </c>
      <c r="G149" s="184" t="s">
        <v>183</v>
      </c>
      <c r="H149" s="185">
        <v>265.089</v>
      </c>
      <c r="I149" s="186"/>
      <c r="J149" s="187">
        <f>ROUND(I149*H149,2)</f>
        <v>0</v>
      </c>
      <c r="K149" s="183" t="s">
        <v>20</v>
      </c>
      <c r="L149" s="39"/>
      <c r="M149" s="188" t="s">
        <v>20</v>
      </c>
      <c r="N149" s="189" t="s">
        <v>44</v>
      </c>
      <c r="O149" s="64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AR149" s="192" t="s">
        <v>129</v>
      </c>
      <c r="AT149" s="192" t="s">
        <v>125</v>
      </c>
      <c r="AU149" s="192" t="s">
        <v>82</v>
      </c>
      <c r="AY149" s="18" t="s">
        <v>123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18" t="s">
        <v>22</v>
      </c>
      <c r="BK149" s="193">
        <f>ROUND(I149*H149,2)</f>
        <v>0</v>
      </c>
      <c r="BL149" s="18" t="s">
        <v>129</v>
      </c>
      <c r="BM149" s="192" t="s">
        <v>710</v>
      </c>
    </row>
    <row r="150" spans="2:65" s="12" customFormat="1">
      <c r="B150" s="194"/>
      <c r="C150" s="195"/>
      <c r="D150" s="196" t="s">
        <v>131</v>
      </c>
      <c r="E150" s="197" t="s">
        <v>20</v>
      </c>
      <c r="F150" s="198" t="s">
        <v>711</v>
      </c>
      <c r="G150" s="195"/>
      <c r="H150" s="199">
        <v>265.089</v>
      </c>
      <c r="I150" s="200"/>
      <c r="J150" s="195"/>
      <c r="K150" s="195"/>
      <c r="L150" s="201"/>
      <c r="M150" s="202"/>
      <c r="N150" s="203"/>
      <c r="O150" s="203"/>
      <c r="P150" s="203"/>
      <c r="Q150" s="203"/>
      <c r="R150" s="203"/>
      <c r="S150" s="203"/>
      <c r="T150" s="204"/>
      <c r="AT150" s="205" t="s">
        <v>131</v>
      </c>
      <c r="AU150" s="205" t="s">
        <v>82</v>
      </c>
      <c r="AV150" s="12" t="s">
        <v>82</v>
      </c>
      <c r="AW150" s="12" t="s">
        <v>36</v>
      </c>
      <c r="AX150" s="12" t="s">
        <v>22</v>
      </c>
      <c r="AY150" s="205" t="s">
        <v>123</v>
      </c>
    </row>
    <row r="151" spans="2:65" s="1" customFormat="1" ht="16.5" customHeight="1">
      <c r="B151" s="35"/>
      <c r="C151" s="181" t="s">
        <v>228</v>
      </c>
      <c r="D151" s="181" t="s">
        <v>125</v>
      </c>
      <c r="E151" s="182" t="s">
        <v>219</v>
      </c>
      <c r="F151" s="183" t="s">
        <v>220</v>
      </c>
      <c r="G151" s="184" t="s">
        <v>183</v>
      </c>
      <c r="H151" s="185">
        <v>132.54499999999999</v>
      </c>
      <c r="I151" s="186"/>
      <c r="J151" s="187">
        <f>ROUND(I151*H151,2)</f>
        <v>0</v>
      </c>
      <c r="K151" s="183" t="s">
        <v>20</v>
      </c>
      <c r="L151" s="39"/>
      <c r="M151" s="188" t="s">
        <v>20</v>
      </c>
      <c r="N151" s="189" t="s">
        <v>44</v>
      </c>
      <c r="O151" s="64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AR151" s="192" t="s">
        <v>129</v>
      </c>
      <c r="AT151" s="192" t="s">
        <v>125</v>
      </c>
      <c r="AU151" s="192" t="s">
        <v>82</v>
      </c>
      <c r="AY151" s="18" t="s">
        <v>123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18" t="s">
        <v>22</v>
      </c>
      <c r="BK151" s="193">
        <f>ROUND(I151*H151,2)</f>
        <v>0</v>
      </c>
      <c r="BL151" s="18" t="s">
        <v>129</v>
      </c>
      <c r="BM151" s="192" t="s">
        <v>712</v>
      </c>
    </row>
    <row r="152" spans="2:65" s="12" customFormat="1">
      <c r="B152" s="194"/>
      <c r="C152" s="195"/>
      <c r="D152" s="196" t="s">
        <v>131</v>
      </c>
      <c r="E152" s="197" t="s">
        <v>20</v>
      </c>
      <c r="F152" s="198" t="s">
        <v>709</v>
      </c>
      <c r="G152" s="195"/>
      <c r="H152" s="199">
        <v>132.54499999999999</v>
      </c>
      <c r="I152" s="200"/>
      <c r="J152" s="195"/>
      <c r="K152" s="195"/>
      <c r="L152" s="201"/>
      <c r="M152" s="202"/>
      <c r="N152" s="203"/>
      <c r="O152" s="203"/>
      <c r="P152" s="203"/>
      <c r="Q152" s="203"/>
      <c r="R152" s="203"/>
      <c r="S152" s="203"/>
      <c r="T152" s="204"/>
      <c r="AT152" s="205" t="s">
        <v>131</v>
      </c>
      <c r="AU152" s="205" t="s">
        <v>82</v>
      </c>
      <c r="AV152" s="12" t="s">
        <v>82</v>
      </c>
      <c r="AW152" s="12" t="s">
        <v>36</v>
      </c>
      <c r="AX152" s="12" t="s">
        <v>22</v>
      </c>
      <c r="AY152" s="205" t="s">
        <v>123</v>
      </c>
    </row>
    <row r="153" spans="2:65" s="1" customFormat="1" ht="16.5" customHeight="1">
      <c r="B153" s="35"/>
      <c r="C153" s="181" t="s">
        <v>236</v>
      </c>
      <c r="D153" s="181" t="s">
        <v>125</v>
      </c>
      <c r="E153" s="182" t="s">
        <v>224</v>
      </c>
      <c r="F153" s="183" t="s">
        <v>225</v>
      </c>
      <c r="G153" s="184" t="s">
        <v>128</v>
      </c>
      <c r="H153" s="185">
        <v>66.513000000000005</v>
      </c>
      <c r="I153" s="186"/>
      <c r="J153" s="187">
        <f>ROUND(I153*H153,2)</f>
        <v>0</v>
      </c>
      <c r="K153" s="183" t="s">
        <v>20</v>
      </c>
      <c r="L153" s="39"/>
      <c r="M153" s="188" t="s">
        <v>20</v>
      </c>
      <c r="N153" s="189" t="s">
        <v>44</v>
      </c>
      <c r="O153" s="64"/>
      <c r="P153" s="190">
        <f>O153*H153</f>
        <v>0</v>
      </c>
      <c r="Q153" s="190">
        <v>8.4000000000000003E-4</v>
      </c>
      <c r="R153" s="190">
        <f>Q153*H153</f>
        <v>5.5870920000000004E-2</v>
      </c>
      <c r="S153" s="190">
        <v>0</v>
      </c>
      <c r="T153" s="191">
        <f>S153*H153</f>
        <v>0</v>
      </c>
      <c r="AR153" s="192" t="s">
        <v>129</v>
      </c>
      <c r="AT153" s="192" t="s">
        <v>125</v>
      </c>
      <c r="AU153" s="192" t="s">
        <v>82</v>
      </c>
      <c r="AY153" s="18" t="s">
        <v>123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18" t="s">
        <v>22</v>
      </c>
      <c r="BK153" s="193">
        <f>ROUND(I153*H153,2)</f>
        <v>0</v>
      </c>
      <c r="BL153" s="18" t="s">
        <v>129</v>
      </c>
      <c r="BM153" s="192" t="s">
        <v>713</v>
      </c>
    </row>
    <row r="154" spans="2:65" s="14" customFormat="1">
      <c r="B154" s="217"/>
      <c r="C154" s="218"/>
      <c r="D154" s="196" t="s">
        <v>131</v>
      </c>
      <c r="E154" s="219" t="s">
        <v>20</v>
      </c>
      <c r="F154" s="220" t="s">
        <v>695</v>
      </c>
      <c r="G154" s="218"/>
      <c r="H154" s="219" t="s">
        <v>20</v>
      </c>
      <c r="I154" s="221"/>
      <c r="J154" s="218"/>
      <c r="K154" s="218"/>
      <c r="L154" s="222"/>
      <c r="M154" s="223"/>
      <c r="N154" s="224"/>
      <c r="O154" s="224"/>
      <c r="P154" s="224"/>
      <c r="Q154" s="224"/>
      <c r="R154" s="224"/>
      <c r="S154" s="224"/>
      <c r="T154" s="225"/>
      <c r="AT154" s="226" t="s">
        <v>131</v>
      </c>
      <c r="AU154" s="226" t="s">
        <v>82</v>
      </c>
      <c r="AV154" s="14" t="s">
        <v>22</v>
      </c>
      <c r="AW154" s="14" t="s">
        <v>36</v>
      </c>
      <c r="AX154" s="14" t="s">
        <v>73</v>
      </c>
      <c r="AY154" s="226" t="s">
        <v>123</v>
      </c>
    </row>
    <row r="155" spans="2:65" s="12" customFormat="1">
      <c r="B155" s="194"/>
      <c r="C155" s="195"/>
      <c r="D155" s="196" t="s">
        <v>131</v>
      </c>
      <c r="E155" s="197" t="s">
        <v>20</v>
      </c>
      <c r="F155" s="198" t="s">
        <v>714</v>
      </c>
      <c r="G155" s="195"/>
      <c r="H155" s="199">
        <v>17.163</v>
      </c>
      <c r="I155" s="200"/>
      <c r="J155" s="195"/>
      <c r="K155" s="195"/>
      <c r="L155" s="201"/>
      <c r="M155" s="202"/>
      <c r="N155" s="203"/>
      <c r="O155" s="203"/>
      <c r="P155" s="203"/>
      <c r="Q155" s="203"/>
      <c r="R155" s="203"/>
      <c r="S155" s="203"/>
      <c r="T155" s="204"/>
      <c r="AT155" s="205" t="s">
        <v>131</v>
      </c>
      <c r="AU155" s="205" t="s">
        <v>82</v>
      </c>
      <c r="AV155" s="12" t="s">
        <v>82</v>
      </c>
      <c r="AW155" s="12" t="s">
        <v>36</v>
      </c>
      <c r="AX155" s="12" t="s">
        <v>73</v>
      </c>
      <c r="AY155" s="205" t="s">
        <v>123</v>
      </c>
    </row>
    <row r="156" spans="2:65" s="12" customFormat="1">
      <c r="B156" s="194"/>
      <c r="C156" s="195"/>
      <c r="D156" s="196" t="s">
        <v>131</v>
      </c>
      <c r="E156" s="197" t="s">
        <v>20</v>
      </c>
      <c r="F156" s="198" t="s">
        <v>715</v>
      </c>
      <c r="G156" s="195"/>
      <c r="H156" s="199">
        <v>49.35</v>
      </c>
      <c r="I156" s="200"/>
      <c r="J156" s="195"/>
      <c r="K156" s="195"/>
      <c r="L156" s="201"/>
      <c r="M156" s="202"/>
      <c r="N156" s="203"/>
      <c r="O156" s="203"/>
      <c r="P156" s="203"/>
      <c r="Q156" s="203"/>
      <c r="R156" s="203"/>
      <c r="S156" s="203"/>
      <c r="T156" s="204"/>
      <c r="AT156" s="205" t="s">
        <v>131</v>
      </c>
      <c r="AU156" s="205" t="s">
        <v>82</v>
      </c>
      <c r="AV156" s="12" t="s">
        <v>82</v>
      </c>
      <c r="AW156" s="12" t="s">
        <v>36</v>
      </c>
      <c r="AX156" s="12" t="s">
        <v>73</v>
      </c>
      <c r="AY156" s="205" t="s">
        <v>123</v>
      </c>
    </row>
    <row r="157" spans="2:65" s="13" customFormat="1">
      <c r="B157" s="206"/>
      <c r="C157" s="207"/>
      <c r="D157" s="196" t="s">
        <v>131</v>
      </c>
      <c r="E157" s="208" t="s">
        <v>20</v>
      </c>
      <c r="F157" s="209" t="s">
        <v>192</v>
      </c>
      <c r="G157" s="207"/>
      <c r="H157" s="210">
        <v>66.513000000000005</v>
      </c>
      <c r="I157" s="211"/>
      <c r="J157" s="207"/>
      <c r="K157" s="207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131</v>
      </c>
      <c r="AU157" s="216" t="s">
        <v>82</v>
      </c>
      <c r="AV157" s="13" t="s">
        <v>129</v>
      </c>
      <c r="AW157" s="13" t="s">
        <v>36</v>
      </c>
      <c r="AX157" s="13" t="s">
        <v>22</v>
      </c>
      <c r="AY157" s="216" t="s">
        <v>123</v>
      </c>
    </row>
    <row r="158" spans="2:65" s="1" customFormat="1" ht="16.5" customHeight="1">
      <c r="B158" s="35"/>
      <c r="C158" s="181" t="s">
        <v>7</v>
      </c>
      <c r="D158" s="181" t="s">
        <v>125</v>
      </c>
      <c r="E158" s="182" t="s">
        <v>229</v>
      </c>
      <c r="F158" s="183" t="s">
        <v>230</v>
      </c>
      <c r="G158" s="184" t="s">
        <v>128</v>
      </c>
      <c r="H158" s="185">
        <v>337.63299999999998</v>
      </c>
      <c r="I158" s="186"/>
      <c r="J158" s="187">
        <f>ROUND(I158*H158,2)</f>
        <v>0</v>
      </c>
      <c r="K158" s="183" t="s">
        <v>20</v>
      </c>
      <c r="L158" s="39"/>
      <c r="M158" s="188" t="s">
        <v>20</v>
      </c>
      <c r="N158" s="189" t="s">
        <v>44</v>
      </c>
      <c r="O158" s="64"/>
      <c r="P158" s="190">
        <f>O158*H158</f>
        <v>0</v>
      </c>
      <c r="Q158" s="190">
        <v>8.4999999999999995E-4</v>
      </c>
      <c r="R158" s="190">
        <f>Q158*H158</f>
        <v>0.28698804999999999</v>
      </c>
      <c r="S158" s="190">
        <v>0</v>
      </c>
      <c r="T158" s="191">
        <f>S158*H158</f>
        <v>0</v>
      </c>
      <c r="AR158" s="192" t="s">
        <v>129</v>
      </c>
      <c r="AT158" s="192" t="s">
        <v>125</v>
      </c>
      <c r="AU158" s="192" t="s">
        <v>82</v>
      </c>
      <c r="AY158" s="18" t="s">
        <v>123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18" t="s">
        <v>22</v>
      </c>
      <c r="BK158" s="193">
        <f>ROUND(I158*H158,2)</f>
        <v>0</v>
      </c>
      <c r="BL158" s="18" t="s">
        <v>129</v>
      </c>
      <c r="BM158" s="192" t="s">
        <v>716</v>
      </c>
    </row>
    <row r="159" spans="2:65" s="14" customFormat="1">
      <c r="B159" s="217"/>
      <c r="C159" s="218"/>
      <c r="D159" s="196" t="s">
        <v>131</v>
      </c>
      <c r="E159" s="219" t="s">
        <v>20</v>
      </c>
      <c r="F159" s="220" t="s">
        <v>695</v>
      </c>
      <c r="G159" s="218"/>
      <c r="H159" s="219" t="s">
        <v>20</v>
      </c>
      <c r="I159" s="221"/>
      <c r="J159" s="218"/>
      <c r="K159" s="218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131</v>
      </c>
      <c r="AU159" s="226" t="s">
        <v>82</v>
      </c>
      <c r="AV159" s="14" t="s">
        <v>22</v>
      </c>
      <c r="AW159" s="14" t="s">
        <v>36</v>
      </c>
      <c r="AX159" s="14" t="s">
        <v>73</v>
      </c>
      <c r="AY159" s="226" t="s">
        <v>123</v>
      </c>
    </row>
    <row r="160" spans="2:65" s="12" customFormat="1">
      <c r="B160" s="194"/>
      <c r="C160" s="195"/>
      <c r="D160" s="196" t="s">
        <v>131</v>
      </c>
      <c r="E160" s="197" t="s">
        <v>20</v>
      </c>
      <c r="F160" s="198" t="s">
        <v>717</v>
      </c>
      <c r="G160" s="195"/>
      <c r="H160" s="199">
        <v>16.608000000000001</v>
      </c>
      <c r="I160" s="200"/>
      <c r="J160" s="195"/>
      <c r="K160" s="195"/>
      <c r="L160" s="201"/>
      <c r="M160" s="202"/>
      <c r="N160" s="203"/>
      <c r="O160" s="203"/>
      <c r="P160" s="203"/>
      <c r="Q160" s="203"/>
      <c r="R160" s="203"/>
      <c r="S160" s="203"/>
      <c r="T160" s="204"/>
      <c r="AT160" s="205" t="s">
        <v>131</v>
      </c>
      <c r="AU160" s="205" t="s">
        <v>82</v>
      </c>
      <c r="AV160" s="12" t="s">
        <v>82</v>
      </c>
      <c r="AW160" s="12" t="s">
        <v>36</v>
      </c>
      <c r="AX160" s="12" t="s">
        <v>73</v>
      </c>
      <c r="AY160" s="205" t="s">
        <v>123</v>
      </c>
    </row>
    <row r="161" spans="2:65" s="12" customFormat="1">
      <c r="B161" s="194"/>
      <c r="C161" s="195"/>
      <c r="D161" s="196" t="s">
        <v>131</v>
      </c>
      <c r="E161" s="197" t="s">
        <v>20</v>
      </c>
      <c r="F161" s="198" t="s">
        <v>718</v>
      </c>
      <c r="G161" s="195"/>
      <c r="H161" s="199">
        <v>39</v>
      </c>
      <c r="I161" s="200"/>
      <c r="J161" s="195"/>
      <c r="K161" s="195"/>
      <c r="L161" s="201"/>
      <c r="M161" s="202"/>
      <c r="N161" s="203"/>
      <c r="O161" s="203"/>
      <c r="P161" s="203"/>
      <c r="Q161" s="203"/>
      <c r="R161" s="203"/>
      <c r="S161" s="203"/>
      <c r="T161" s="204"/>
      <c r="AT161" s="205" t="s">
        <v>131</v>
      </c>
      <c r="AU161" s="205" t="s">
        <v>82</v>
      </c>
      <c r="AV161" s="12" t="s">
        <v>82</v>
      </c>
      <c r="AW161" s="12" t="s">
        <v>36</v>
      </c>
      <c r="AX161" s="12" t="s">
        <v>73</v>
      </c>
      <c r="AY161" s="205" t="s">
        <v>123</v>
      </c>
    </row>
    <row r="162" spans="2:65" s="12" customFormat="1">
      <c r="B162" s="194"/>
      <c r="C162" s="195"/>
      <c r="D162" s="196" t="s">
        <v>131</v>
      </c>
      <c r="E162" s="197" t="s">
        <v>20</v>
      </c>
      <c r="F162" s="198" t="s">
        <v>719</v>
      </c>
      <c r="G162" s="195"/>
      <c r="H162" s="199">
        <v>123.02500000000001</v>
      </c>
      <c r="I162" s="200"/>
      <c r="J162" s="195"/>
      <c r="K162" s="195"/>
      <c r="L162" s="201"/>
      <c r="M162" s="202"/>
      <c r="N162" s="203"/>
      <c r="O162" s="203"/>
      <c r="P162" s="203"/>
      <c r="Q162" s="203"/>
      <c r="R162" s="203"/>
      <c r="S162" s="203"/>
      <c r="T162" s="204"/>
      <c r="AT162" s="205" t="s">
        <v>131</v>
      </c>
      <c r="AU162" s="205" t="s">
        <v>82</v>
      </c>
      <c r="AV162" s="12" t="s">
        <v>82</v>
      </c>
      <c r="AW162" s="12" t="s">
        <v>36</v>
      </c>
      <c r="AX162" s="12" t="s">
        <v>73</v>
      </c>
      <c r="AY162" s="205" t="s">
        <v>123</v>
      </c>
    </row>
    <row r="163" spans="2:65" s="12" customFormat="1">
      <c r="B163" s="194"/>
      <c r="C163" s="195"/>
      <c r="D163" s="196" t="s">
        <v>131</v>
      </c>
      <c r="E163" s="197" t="s">
        <v>20</v>
      </c>
      <c r="F163" s="198" t="s">
        <v>720</v>
      </c>
      <c r="G163" s="195"/>
      <c r="H163" s="199">
        <v>63.6</v>
      </c>
      <c r="I163" s="200"/>
      <c r="J163" s="195"/>
      <c r="K163" s="195"/>
      <c r="L163" s="201"/>
      <c r="M163" s="202"/>
      <c r="N163" s="203"/>
      <c r="O163" s="203"/>
      <c r="P163" s="203"/>
      <c r="Q163" s="203"/>
      <c r="R163" s="203"/>
      <c r="S163" s="203"/>
      <c r="T163" s="204"/>
      <c r="AT163" s="205" t="s">
        <v>131</v>
      </c>
      <c r="AU163" s="205" t="s">
        <v>82</v>
      </c>
      <c r="AV163" s="12" t="s">
        <v>82</v>
      </c>
      <c r="AW163" s="12" t="s">
        <v>36</v>
      </c>
      <c r="AX163" s="12" t="s">
        <v>73</v>
      </c>
      <c r="AY163" s="205" t="s">
        <v>123</v>
      </c>
    </row>
    <row r="164" spans="2:65" s="12" customFormat="1">
      <c r="B164" s="194"/>
      <c r="C164" s="195"/>
      <c r="D164" s="196" t="s">
        <v>131</v>
      </c>
      <c r="E164" s="197" t="s">
        <v>20</v>
      </c>
      <c r="F164" s="198" t="s">
        <v>721</v>
      </c>
      <c r="G164" s="195"/>
      <c r="H164" s="199">
        <v>95.4</v>
      </c>
      <c r="I164" s="200"/>
      <c r="J164" s="195"/>
      <c r="K164" s="195"/>
      <c r="L164" s="201"/>
      <c r="M164" s="202"/>
      <c r="N164" s="203"/>
      <c r="O164" s="203"/>
      <c r="P164" s="203"/>
      <c r="Q164" s="203"/>
      <c r="R164" s="203"/>
      <c r="S164" s="203"/>
      <c r="T164" s="204"/>
      <c r="AT164" s="205" t="s">
        <v>131</v>
      </c>
      <c r="AU164" s="205" t="s">
        <v>82</v>
      </c>
      <c r="AV164" s="12" t="s">
        <v>82</v>
      </c>
      <c r="AW164" s="12" t="s">
        <v>36</v>
      </c>
      <c r="AX164" s="12" t="s">
        <v>73</v>
      </c>
      <c r="AY164" s="205" t="s">
        <v>123</v>
      </c>
    </row>
    <row r="165" spans="2:65" s="13" customFormat="1">
      <c r="B165" s="206"/>
      <c r="C165" s="207"/>
      <c r="D165" s="196" t="s">
        <v>131</v>
      </c>
      <c r="E165" s="208" t="s">
        <v>20</v>
      </c>
      <c r="F165" s="209" t="s">
        <v>192</v>
      </c>
      <c r="G165" s="207"/>
      <c r="H165" s="210">
        <v>337.63300000000004</v>
      </c>
      <c r="I165" s="211"/>
      <c r="J165" s="207"/>
      <c r="K165" s="207"/>
      <c r="L165" s="212"/>
      <c r="M165" s="213"/>
      <c r="N165" s="214"/>
      <c r="O165" s="214"/>
      <c r="P165" s="214"/>
      <c r="Q165" s="214"/>
      <c r="R165" s="214"/>
      <c r="S165" s="214"/>
      <c r="T165" s="215"/>
      <c r="AT165" s="216" t="s">
        <v>131</v>
      </c>
      <c r="AU165" s="216" t="s">
        <v>82</v>
      </c>
      <c r="AV165" s="13" t="s">
        <v>129</v>
      </c>
      <c r="AW165" s="13" t="s">
        <v>36</v>
      </c>
      <c r="AX165" s="13" t="s">
        <v>22</v>
      </c>
      <c r="AY165" s="216" t="s">
        <v>123</v>
      </c>
    </row>
    <row r="166" spans="2:65" s="1" customFormat="1" ht="16.5" customHeight="1">
      <c r="B166" s="35"/>
      <c r="C166" s="181" t="s">
        <v>243</v>
      </c>
      <c r="D166" s="181" t="s">
        <v>125</v>
      </c>
      <c r="E166" s="182" t="s">
        <v>237</v>
      </c>
      <c r="F166" s="183" t="s">
        <v>238</v>
      </c>
      <c r="G166" s="184" t="s">
        <v>128</v>
      </c>
      <c r="H166" s="185">
        <v>66.513000000000005</v>
      </c>
      <c r="I166" s="186"/>
      <c r="J166" s="187">
        <f>ROUND(I166*H166,2)</f>
        <v>0</v>
      </c>
      <c r="K166" s="183" t="s">
        <v>20</v>
      </c>
      <c r="L166" s="39"/>
      <c r="M166" s="188" t="s">
        <v>20</v>
      </c>
      <c r="N166" s="189" t="s">
        <v>44</v>
      </c>
      <c r="O166" s="64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AR166" s="192" t="s">
        <v>129</v>
      </c>
      <c r="AT166" s="192" t="s">
        <v>125</v>
      </c>
      <c r="AU166" s="192" t="s">
        <v>82</v>
      </c>
      <c r="AY166" s="18" t="s">
        <v>123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18" t="s">
        <v>22</v>
      </c>
      <c r="BK166" s="193">
        <f>ROUND(I166*H166,2)</f>
        <v>0</v>
      </c>
      <c r="BL166" s="18" t="s">
        <v>129</v>
      </c>
      <c r="BM166" s="192" t="s">
        <v>722</v>
      </c>
    </row>
    <row r="167" spans="2:65" s="1" customFormat="1" ht="16.5" customHeight="1">
      <c r="B167" s="35"/>
      <c r="C167" s="181" t="s">
        <v>249</v>
      </c>
      <c r="D167" s="181" t="s">
        <v>125</v>
      </c>
      <c r="E167" s="182" t="s">
        <v>240</v>
      </c>
      <c r="F167" s="183" t="s">
        <v>241</v>
      </c>
      <c r="G167" s="184" t="s">
        <v>128</v>
      </c>
      <c r="H167" s="185">
        <v>337.63299999999998</v>
      </c>
      <c r="I167" s="186"/>
      <c r="J167" s="187">
        <f>ROUND(I167*H167,2)</f>
        <v>0</v>
      </c>
      <c r="K167" s="183" t="s">
        <v>20</v>
      </c>
      <c r="L167" s="39"/>
      <c r="M167" s="188" t="s">
        <v>20</v>
      </c>
      <c r="N167" s="189" t="s">
        <v>44</v>
      </c>
      <c r="O167" s="64"/>
      <c r="P167" s="190">
        <f>O167*H167</f>
        <v>0</v>
      </c>
      <c r="Q167" s="190">
        <v>0</v>
      </c>
      <c r="R167" s="190">
        <f>Q167*H167</f>
        <v>0</v>
      </c>
      <c r="S167" s="190">
        <v>0</v>
      </c>
      <c r="T167" s="191">
        <f>S167*H167</f>
        <v>0</v>
      </c>
      <c r="AR167" s="192" t="s">
        <v>129</v>
      </c>
      <c r="AT167" s="192" t="s">
        <v>125</v>
      </c>
      <c r="AU167" s="192" t="s">
        <v>82</v>
      </c>
      <c r="AY167" s="18" t="s">
        <v>123</v>
      </c>
      <c r="BE167" s="193">
        <f>IF(N167="základní",J167,0)</f>
        <v>0</v>
      </c>
      <c r="BF167" s="193">
        <f>IF(N167="snížená",J167,0)</f>
        <v>0</v>
      </c>
      <c r="BG167" s="193">
        <f>IF(N167="zákl. přenesená",J167,0)</f>
        <v>0</v>
      </c>
      <c r="BH167" s="193">
        <f>IF(N167="sníž. přenesená",J167,0)</f>
        <v>0</v>
      </c>
      <c r="BI167" s="193">
        <f>IF(N167="nulová",J167,0)</f>
        <v>0</v>
      </c>
      <c r="BJ167" s="18" t="s">
        <v>22</v>
      </c>
      <c r="BK167" s="193">
        <f>ROUND(I167*H167,2)</f>
        <v>0</v>
      </c>
      <c r="BL167" s="18" t="s">
        <v>129</v>
      </c>
      <c r="BM167" s="192" t="s">
        <v>723</v>
      </c>
    </row>
    <row r="168" spans="2:65" s="1" customFormat="1" ht="16.5" customHeight="1">
      <c r="B168" s="35"/>
      <c r="C168" s="181" t="s">
        <v>256</v>
      </c>
      <c r="D168" s="181" t="s">
        <v>125</v>
      </c>
      <c r="E168" s="182" t="s">
        <v>244</v>
      </c>
      <c r="F168" s="183" t="s">
        <v>245</v>
      </c>
      <c r="G168" s="184" t="s">
        <v>183</v>
      </c>
      <c r="H168" s="185">
        <v>71.707999999999998</v>
      </c>
      <c r="I168" s="186"/>
      <c r="J168" s="187">
        <f>ROUND(I168*H168,2)</f>
        <v>0</v>
      </c>
      <c r="K168" s="183" t="s">
        <v>20</v>
      </c>
      <c r="L168" s="39"/>
      <c r="M168" s="188" t="s">
        <v>20</v>
      </c>
      <c r="N168" s="189" t="s">
        <v>44</v>
      </c>
      <c r="O168" s="64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AR168" s="192" t="s">
        <v>129</v>
      </c>
      <c r="AT168" s="192" t="s">
        <v>125</v>
      </c>
      <c r="AU168" s="192" t="s">
        <v>82</v>
      </c>
      <c r="AY168" s="18" t="s">
        <v>123</v>
      </c>
      <c r="BE168" s="193">
        <f>IF(N168="základní",J168,0)</f>
        <v>0</v>
      </c>
      <c r="BF168" s="193">
        <f>IF(N168="snížená",J168,0)</f>
        <v>0</v>
      </c>
      <c r="BG168" s="193">
        <f>IF(N168="zákl. přenesená",J168,0)</f>
        <v>0</v>
      </c>
      <c r="BH168" s="193">
        <f>IF(N168="sníž. přenesená",J168,0)</f>
        <v>0</v>
      </c>
      <c r="BI168" s="193">
        <f>IF(N168="nulová",J168,0)</f>
        <v>0</v>
      </c>
      <c r="BJ168" s="18" t="s">
        <v>22</v>
      </c>
      <c r="BK168" s="193">
        <f>ROUND(I168*H168,2)</f>
        <v>0</v>
      </c>
      <c r="BL168" s="18" t="s">
        <v>129</v>
      </c>
      <c r="BM168" s="192" t="s">
        <v>724</v>
      </c>
    </row>
    <row r="169" spans="2:65" s="12" customFormat="1">
      <c r="B169" s="194"/>
      <c r="C169" s="195"/>
      <c r="D169" s="196" t="s">
        <v>131</v>
      </c>
      <c r="E169" s="197" t="s">
        <v>20</v>
      </c>
      <c r="F169" s="198" t="s">
        <v>696</v>
      </c>
      <c r="G169" s="195"/>
      <c r="H169" s="199">
        <v>29.178000000000001</v>
      </c>
      <c r="I169" s="200"/>
      <c r="J169" s="195"/>
      <c r="K169" s="195"/>
      <c r="L169" s="201"/>
      <c r="M169" s="202"/>
      <c r="N169" s="203"/>
      <c r="O169" s="203"/>
      <c r="P169" s="203"/>
      <c r="Q169" s="203"/>
      <c r="R169" s="203"/>
      <c r="S169" s="203"/>
      <c r="T169" s="204"/>
      <c r="AT169" s="205" t="s">
        <v>131</v>
      </c>
      <c r="AU169" s="205" t="s">
        <v>82</v>
      </c>
      <c r="AV169" s="12" t="s">
        <v>82</v>
      </c>
      <c r="AW169" s="12" t="s">
        <v>36</v>
      </c>
      <c r="AX169" s="12" t="s">
        <v>73</v>
      </c>
      <c r="AY169" s="205" t="s">
        <v>123</v>
      </c>
    </row>
    <row r="170" spans="2:65" s="12" customFormat="1">
      <c r="B170" s="194"/>
      <c r="C170" s="195"/>
      <c r="D170" s="196" t="s">
        <v>131</v>
      </c>
      <c r="E170" s="197" t="s">
        <v>20</v>
      </c>
      <c r="F170" s="198" t="s">
        <v>698</v>
      </c>
      <c r="G170" s="195"/>
      <c r="H170" s="199">
        <v>63.81</v>
      </c>
      <c r="I170" s="200"/>
      <c r="J170" s="195"/>
      <c r="K170" s="195"/>
      <c r="L170" s="201"/>
      <c r="M170" s="202"/>
      <c r="N170" s="203"/>
      <c r="O170" s="203"/>
      <c r="P170" s="203"/>
      <c r="Q170" s="203"/>
      <c r="R170" s="203"/>
      <c r="S170" s="203"/>
      <c r="T170" s="204"/>
      <c r="AT170" s="205" t="s">
        <v>131</v>
      </c>
      <c r="AU170" s="205" t="s">
        <v>82</v>
      </c>
      <c r="AV170" s="12" t="s">
        <v>82</v>
      </c>
      <c r="AW170" s="12" t="s">
        <v>36</v>
      </c>
      <c r="AX170" s="12" t="s">
        <v>73</v>
      </c>
      <c r="AY170" s="205" t="s">
        <v>123</v>
      </c>
    </row>
    <row r="171" spans="2:65" s="12" customFormat="1">
      <c r="B171" s="194"/>
      <c r="C171" s="195"/>
      <c r="D171" s="196" t="s">
        <v>131</v>
      </c>
      <c r="E171" s="197" t="s">
        <v>20</v>
      </c>
      <c r="F171" s="198" t="s">
        <v>699</v>
      </c>
      <c r="G171" s="195"/>
      <c r="H171" s="199">
        <v>50.427</v>
      </c>
      <c r="I171" s="200"/>
      <c r="J171" s="195"/>
      <c r="K171" s="195"/>
      <c r="L171" s="201"/>
      <c r="M171" s="202"/>
      <c r="N171" s="203"/>
      <c r="O171" s="203"/>
      <c r="P171" s="203"/>
      <c r="Q171" s="203"/>
      <c r="R171" s="203"/>
      <c r="S171" s="203"/>
      <c r="T171" s="204"/>
      <c r="AT171" s="205" t="s">
        <v>131</v>
      </c>
      <c r="AU171" s="205" t="s">
        <v>82</v>
      </c>
      <c r="AV171" s="12" t="s">
        <v>82</v>
      </c>
      <c r="AW171" s="12" t="s">
        <v>36</v>
      </c>
      <c r="AX171" s="12" t="s">
        <v>73</v>
      </c>
      <c r="AY171" s="205" t="s">
        <v>123</v>
      </c>
    </row>
    <row r="172" spans="2:65" s="15" customFormat="1">
      <c r="B172" s="227"/>
      <c r="C172" s="228"/>
      <c r="D172" s="196" t="s">
        <v>131</v>
      </c>
      <c r="E172" s="229" t="s">
        <v>20</v>
      </c>
      <c r="F172" s="230" t="s">
        <v>207</v>
      </c>
      <c r="G172" s="228"/>
      <c r="H172" s="231">
        <v>143.41499999999999</v>
      </c>
      <c r="I172" s="232"/>
      <c r="J172" s="228"/>
      <c r="K172" s="228"/>
      <c r="L172" s="233"/>
      <c r="M172" s="234"/>
      <c r="N172" s="235"/>
      <c r="O172" s="235"/>
      <c r="P172" s="235"/>
      <c r="Q172" s="235"/>
      <c r="R172" s="235"/>
      <c r="S172" s="235"/>
      <c r="T172" s="236"/>
      <c r="AT172" s="237" t="s">
        <v>131</v>
      </c>
      <c r="AU172" s="237" t="s">
        <v>82</v>
      </c>
      <c r="AV172" s="15" t="s">
        <v>137</v>
      </c>
      <c r="AW172" s="15" t="s">
        <v>36</v>
      </c>
      <c r="AX172" s="15" t="s">
        <v>73</v>
      </c>
      <c r="AY172" s="237" t="s">
        <v>123</v>
      </c>
    </row>
    <row r="173" spans="2:65" s="12" customFormat="1">
      <c r="B173" s="194"/>
      <c r="C173" s="195"/>
      <c r="D173" s="196" t="s">
        <v>131</v>
      </c>
      <c r="E173" s="197" t="s">
        <v>20</v>
      </c>
      <c r="F173" s="198" t="s">
        <v>725</v>
      </c>
      <c r="G173" s="195"/>
      <c r="H173" s="199">
        <v>71.707999999999998</v>
      </c>
      <c r="I173" s="200"/>
      <c r="J173" s="195"/>
      <c r="K173" s="195"/>
      <c r="L173" s="201"/>
      <c r="M173" s="202"/>
      <c r="N173" s="203"/>
      <c r="O173" s="203"/>
      <c r="P173" s="203"/>
      <c r="Q173" s="203"/>
      <c r="R173" s="203"/>
      <c r="S173" s="203"/>
      <c r="T173" s="204"/>
      <c r="AT173" s="205" t="s">
        <v>131</v>
      </c>
      <c r="AU173" s="205" t="s">
        <v>82</v>
      </c>
      <c r="AV173" s="12" t="s">
        <v>82</v>
      </c>
      <c r="AW173" s="12" t="s">
        <v>36</v>
      </c>
      <c r="AX173" s="12" t="s">
        <v>22</v>
      </c>
      <c r="AY173" s="205" t="s">
        <v>123</v>
      </c>
    </row>
    <row r="174" spans="2:65" s="1" customFormat="1" ht="16.5" customHeight="1">
      <c r="B174" s="35"/>
      <c r="C174" s="181" t="s">
        <v>262</v>
      </c>
      <c r="D174" s="181" t="s">
        <v>125</v>
      </c>
      <c r="E174" s="182" t="s">
        <v>250</v>
      </c>
      <c r="F174" s="183" t="s">
        <v>251</v>
      </c>
      <c r="G174" s="184" t="s">
        <v>183</v>
      </c>
      <c r="H174" s="185">
        <v>252.15799999999999</v>
      </c>
      <c r="I174" s="186"/>
      <c r="J174" s="187">
        <f>ROUND(I174*H174,2)</f>
        <v>0</v>
      </c>
      <c r="K174" s="183" t="s">
        <v>20</v>
      </c>
      <c r="L174" s="39"/>
      <c r="M174" s="188" t="s">
        <v>20</v>
      </c>
      <c r="N174" s="189" t="s">
        <v>44</v>
      </c>
      <c r="O174" s="64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AR174" s="192" t="s">
        <v>129</v>
      </c>
      <c r="AT174" s="192" t="s">
        <v>125</v>
      </c>
      <c r="AU174" s="192" t="s">
        <v>82</v>
      </c>
      <c r="AY174" s="18" t="s">
        <v>123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18" t="s">
        <v>22</v>
      </c>
      <c r="BK174" s="193">
        <f>ROUND(I174*H174,2)</f>
        <v>0</v>
      </c>
      <c r="BL174" s="18" t="s">
        <v>129</v>
      </c>
      <c r="BM174" s="192" t="s">
        <v>726</v>
      </c>
    </row>
    <row r="175" spans="2:65" s="12" customFormat="1">
      <c r="B175" s="194"/>
      <c r="C175" s="195"/>
      <c r="D175" s="196" t="s">
        <v>131</v>
      </c>
      <c r="E175" s="197" t="s">
        <v>20</v>
      </c>
      <c r="F175" s="198" t="s">
        <v>727</v>
      </c>
      <c r="G175" s="195"/>
      <c r="H175" s="199">
        <v>530.17700000000002</v>
      </c>
      <c r="I175" s="200"/>
      <c r="J175" s="195"/>
      <c r="K175" s="195"/>
      <c r="L175" s="201"/>
      <c r="M175" s="202"/>
      <c r="N175" s="203"/>
      <c r="O175" s="203"/>
      <c r="P175" s="203"/>
      <c r="Q175" s="203"/>
      <c r="R175" s="203"/>
      <c r="S175" s="203"/>
      <c r="T175" s="204"/>
      <c r="AT175" s="205" t="s">
        <v>131</v>
      </c>
      <c r="AU175" s="205" t="s">
        <v>82</v>
      </c>
      <c r="AV175" s="12" t="s">
        <v>82</v>
      </c>
      <c r="AW175" s="12" t="s">
        <v>36</v>
      </c>
      <c r="AX175" s="12" t="s">
        <v>73</v>
      </c>
      <c r="AY175" s="205" t="s">
        <v>123</v>
      </c>
    </row>
    <row r="176" spans="2:65" s="12" customFormat="1">
      <c r="B176" s="194"/>
      <c r="C176" s="195"/>
      <c r="D176" s="196" t="s">
        <v>131</v>
      </c>
      <c r="E176" s="197" t="s">
        <v>20</v>
      </c>
      <c r="F176" s="198" t="s">
        <v>728</v>
      </c>
      <c r="G176" s="195"/>
      <c r="H176" s="199">
        <v>-71.707999999999998</v>
      </c>
      <c r="I176" s="200"/>
      <c r="J176" s="195"/>
      <c r="K176" s="195"/>
      <c r="L176" s="201"/>
      <c r="M176" s="202"/>
      <c r="N176" s="203"/>
      <c r="O176" s="203"/>
      <c r="P176" s="203"/>
      <c r="Q176" s="203"/>
      <c r="R176" s="203"/>
      <c r="S176" s="203"/>
      <c r="T176" s="204"/>
      <c r="AT176" s="205" t="s">
        <v>131</v>
      </c>
      <c r="AU176" s="205" t="s">
        <v>82</v>
      </c>
      <c r="AV176" s="12" t="s">
        <v>82</v>
      </c>
      <c r="AW176" s="12" t="s">
        <v>36</v>
      </c>
      <c r="AX176" s="12" t="s">
        <v>73</v>
      </c>
      <c r="AY176" s="205" t="s">
        <v>123</v>
      </c>
    </row>
    <row r="177" spans="2:65" s="15" customFormat="1">
      <c r="B177" s="227"/>
      <c r="C177" s="228"/>
      <c r="D177" s="196" t="s">
        <v>131</v>
      </c>
      <c r="E177" s="229" t="s">
        <v>20</v>
      </c>
      <c r="F177" s="230" t="s">
        <v>207</v>
      </c>
      <c r="G177" s="228"/>
      <c r="H177" s="231">
        <v>458.46900000000005</v>
      </c>
      <c r="I177" s="232"/>
      <c r="J177" s="228"/>
      <c r="K177" s="228"/>
      <c r="L177" s="233"/>
      <c r="M177" s="234"/>
      <c r="N177" s="235"/>
      <c r="O177" s="235"/>
      <c r="P177" s="235"/>
      <c r="Q177" s="235"/>
      <c r="R177" s="235"/>
      <c r="S177" s="235"/>
      <c r="T177" s="236"/>
      <c r="AT177" s="237" t="s">
        <v>131</v>
      </c>
      <c r="AU177" s="237" t="s">
        <v>82</v>
      </c>
      <c r="AV177" s="15" t="s">
        <v>137</v>
      </c>
      <c r="AW177" s="15" t="s">
        <v>36</v>
      </c>
      <c r="AX177" s="15" t="s">
        <v>73</v>
      </c>
      <c r="AY177" s="237" t="s">
        <v>123</v>
      </c>
    </row>
    <row r="178" spans="2:65" s="12" customFormat="1">
      <c r="B178" s="194"/>
      <c r="C178" s="195"/>
      <c r="D178" s="196" t="s">
        <v>131</v>
      </c>
      <c r="E178" s="197" t="s">
        <v>20</v>
      </c>
      <c r="F178" s="198" t="s">
        <v>729</v>
      </c>
      <c r="G178" s="195"/>
      <c r="H178" s="199">
        <v>252.15799999999999</v>
      </c>
      <c r="I178" s="200"/>
      <c r="J178" s="195"/>
      <c r="K178" s="195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131</v>
      </c>
      <c r="AU178" s="205" t="s">
        <v>82</v>
      </c>
      <c r="AV178" s="12" t="s">
        <v>82</v>
      </c>
      <c r="AW178" s="12" t="s">
        <v>36</v>
      </c>
      <c r="AX178" s="12" t="s">
        <v>22</v>
      </c>
      <c r="AY178" s="205" t="s">
        <v>123</v>
      </c>
    </row>
    <row r="179" spans="2:65" s="1" customFormat="1" ht="16.5" customHeight="1">
      <c r="B179" s="35"/>
      <c r="C179" s="181" t="s">
        <v>267</v>
      </c>
      <c r="D179" s="181" t="s">
        <v>125</v>
      </c>
      <c r="E179" s="182" t="s">
        <v>257</v>
      </c>
      <c r="F179" s="183" t="s">
        <v>258</v>
      </c>
      <c r="G179" s="184" t="s">
        <v>183</v>
      </c>
      <c r="H179" s="185">
        <v>511.09</v>
      </c>
      <c r="I179" s="186"/>
      <c r="J179" s="187">
        <f>ROUND(I179*H179,2)</f>
        <v>0</v>
      </c>
      <c r="K179" s="183" t="s">
        <v>20</v>
      </c>
      <c r="L179" s="39"/>
      <c r="M179" s="188" t="s">
        <v>20</v>
      </c>
      <c r="N179" s="189" t="s">
        <v>44</v>
      </c>
      <c r="O179" s="64"/>
      <c r="P179" s="190">
        <f>O179*H179</f>
        <v>0</v>
      </c>
      <c r="Q179" s="190">
        <v>0</v>
      </c>
      <c r="R179" s="190">
        <f>Q179*H179</f>
        <v>0</v>
      </c>
      <c r="S179" s="190">
        <v>0</v>
      </c>
      <c r="T179" s="191">
        <f>S179*H179</f>
        <v>0</v>
      </c>
      <c r="AR179" s="192" t="s">
        <v>129</v>
      </c>
      <c r="AT179" s="192" t="s">
        <v>125</v>
      </c>
      <c r="AU179" s="192" t="s">
        <v>82</v>
      </c>
      <c r="AY179" s="18" t="s">
        <v>123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18" t="s">
        <v>22</v>
      </c>
      <c r="BK179" s="193">
        <f>ROUND(I179*H179,2)</f>
        <v>0</v>
      </c>
      <c r="BL179" s="18" t="s">
        <v>129</v>
      </c>
      <c r="BM179" s="192" t="s">
        <v>730</v>
      </c>
    </row>
    <row r="180" spans="2:65" s="12" customFormat="1">
      <c r="B180" s="194"/>
      <c r="C180" s="195"/>
      <c r="D180" s="196" t="s">
        <v>131</v>
      </c>
      <c r="E180" s="197" t="s">
        <v>20</v>
      </c>
      <c r="F180" s="198" t="s">
        <v>727</v>
      </c>
      <c r="G180" s="195"/>
      <c r="H180" s="199">
        <v>530.17700000000002</v>
      </c>
      <c r="I180" s="200"/>
      <c r="J180" s="195"/>
      <c r="K180" s="195"/>
      <c r="L180" s="201"/>
      <c r="M180" s="202"/>
      <c r="N180" s="203"/>
      <c r="O180" s="203"/>
      <c r="P180" s="203"/>
      <c r="Q180" s="203"/>
      <c r="R180" s="203"/>
      <c r="S180" s="203"/>
      <c r="T180" s="204"/>
      <c r="AT180" s="205" t="s">
        <v>131</v>
      </c>
      <c r="AU180" s="205" t="s">
        <v>82</v>
      </c>
      <c r="AV180" s="12" t="s">
        <v>82</v>
      </c>
      <c r="AW180" s="12" t="s">
        <v>36</v>
      </c>
      <c r="AX180" s="12" t="s">
        <v>73</v>
      </c>
      <c r="AY180" s="205" t="s">
        <v>123</v>
      </c>
    </row>
    <row r="181" spans="2:65" s="14" customFormat="1">
      <c r="B181" s="217"/>
      <c r="C181" s="218"/>
      <c r="D181" s="196" t="s">
        <v>131</v>
      </c>
      <c r="E181" s="219" t="s">
        <v>20</v>
      </c>
      <c r="F181" s="220" t="s">
        <v>260</v>
      </c>
      <c r="G181" s="218"/>
      <c r="H181" s="219" t="s">
        <v>20</v>
      </c>
      <c r="I181" s="221"/>
      <c r="J181" s="218"/>
      <c r="K181" s="218"/>
      <c r="L181" s="222"/>
      <c r="M181" s="223"/>
      <c r="N181" s="224"/>
      <c r="O181" s="224"/>
      <c r="P181" s="224"/>
      <c r="Q181" s="224"/>
      <c r="R181" s="224"/>
      <c r="S181" s="224"/>
      <c r="T181" s="225"/>
      <c r="AT181" s="226" t="s">
        <v>131</v>
      </c>
      <c r="AU181" s="226" t="s">
        <v>82</v>
      </c>
      <c r="AV181" s="14" t="s">
        <v>22</v>
      </c>
      <c r="AW181" s="14" t="s">
        <v>36</v>
      </c>
      <c r="AX181" s="14" t="s">
        <v>73</v>
      </c>
      <c r="AY181" s="226" t="s">
        <v>123</v>
      </c>
    </row>
    <row r="182" spans="2:65" s="12" customFormat="1">
      <c r="B182" s="194"/>
      <c r="C182" s="195"/>
      <c r="D182" s="196" t="s">
        <v>131</v>
      </c>
      <c r="E182" s="197" t="s">
        <v>20</v>
      </c>
      <c r="F182" s="198" t="s">
        <v>731</v>
      </c>
      <c r="G182" s="195"/>
      <c r="H182" s="199">
        <v>-5.6660000000000004</v>
      </c>
      <c r="I182" s="200"/>
      <c r="J182" s="195"/>
      <c r="K182" s="195"/>
      <c r="L182" s="201"/>
      <c r="M182" s="202"/>
      <c r="N182" s="203"/>
      <c r="O182" s="203"/>
      <c r="P182" s="203"/>
      <c r="Q182" s="203"/>
      <c r="R182" s="203"/>
      <c r="S182" s="203"/>
      <c r="T182" s="204"/>
      <c r="AT182" s="205" t="s">
        <v>131</v>
      </c>
      <c r="AU182" s="205" t="s">
        <v>82</v>
      </c>
      <c r="AV182" s="12" t="s">
        <v>82</v>
      </c>
      <c r="AW182" s="12" t="s">
        <v>36</v>
      </c>
      <c r="AX182" s="12" t="s">
        <v>73</v>
      </c>
      <c r="AY182" s="205" t="s">
        <v>123</v>
      </c>
    </row>
    <row r="183" spans="2:65" s="12" customFormat="1">
      <c r="B183" s="194"/>
      <c r="C183" s="195"/>
      <c r="D183" s="196" t="s">
        <v>131</v>
      </c>
      <c r="E183" s="197" t="s">
        <v>20</v>
      </c>
      <c r="F183" s="198" t="s">
        <v>732</v>
      </c>
      <c r="G183" s="195"/>
      <c r="H183" s="199">
        <v>-13.420999999999999</v>
      </c>
      <c r="I183" s="200"/>
      <c r="J183" s="195"/>
      <c r="K183" s="195"/>
      <c r="L183" s="201"/>
      <c r="M183" s="202"/>
      <c r="N183" s="203"/>
      <c r="O183" s="203"/>
      <c r="P183" s="203"/>
      <c r="Q183" s="203"/>
      <c r="R183" s="203"/>
      <c r="S183" s="203"/>
      <c r="T183" s="204"/>
      <c r="AT183" s="205" t="s">
        <v>131</v>
      </c>
      <c r="AU183" s="205" t="s">
        <v>82</v>
      </c>
      <c r="AV183" s="12" t="s">
        <v>82</v>
      </c>
      <c r="AW183" s="12" t="s">
        <v>36</v>
      </c>
      <c r="AX183" s="12" t="s">
        <v>73</v>
      </c>
      <c r="AY183" s="205" t="s">
        <v>123</v>
      </c>
    </row>
    <row r="184" spans="2:65" s="13" customFormat="1">
      <c r="B184" s="206"/>
      <c r="C184" s="207"/>
      <c r="D184" s="196" t="s">
        <v>131</v>
      </c>
      <c r="E184" s="208" t="s">
        <v>20</v>
      </c>
      <c r="F184" s="209" t="s">
        <v>192</v>
      </c>
      <c r="G184" s="207"/>
      <c r="H184" s="210">
        <v>511.09</v>
      </c>
      <c r="I184" s="211"/>
      <c r="J184" s="207"/>
      <c r="K184" s="207"/>
      <c r="L184" s="212"/>
      <c r="M184" s="213"/>
      <c r="N184" s="214"/>
      <c r="O184" s="214"/>
      <c r="P184" s="214"/>
      <c r="Q184" s="214"/>
      <c r="R184" s="214"/>
      <c r="S184" s="214"/>
      <c r="T184" s="215"/>
      <c r="AT184" s="216" t="s">
        <v>131</v>
      </c>
      <c r="AU184" s="216" t="s">
        <v>82</v>
      </c>
      <c r="AV184" s="13" t="s">
        <v>129</v>
      </c>
      <c r="AW184" s="13" t="s">
        <v>36</v>
      </c>
      <c r="AX184" s="13" t="s">
        <v>22</v>
      </c>
      <c r="AY184" s="216" t="s">
        <v>123</v>
      </c>
    </row>
    <row r="185" spans="2:65" s="1" customFormat="1" ht="16.5" customHeight="1">
      <c r="B185" s="35"/>
      <c r="C185" s="181" t="s">
        <v>271</v>
      </c>
      <c r="D185" s="181" t="s">
        <v>125</v>
      </c>
      <c r="E185" s="182" t="s">
        <v>263</v>
      </c>
      <c r="F185" s="183" t="s">
        <v>264</v>
      </c>
      <c r="G185" s="184" t="s">
        <v>183</v>
      </c>
      <c r="H185" s="185">
        <v>3066.54</v>
      </c>
      <c r="I185" s="186"/>
      <c r="J185" s="187">
        <f>ROUND(I185*H185,2)</f>
        <v>0</v>
      </c>
      <c r="K185" s="183" t="s">
        <v>20</v>
      </c>
      <c r="L185" s="39"/>
      <c r="M185" s="188" t="s">
        <v>20</v>
      </c>
      <c r="N185" s="189" t="s">
        <v>44</v>
      </c>
      <c r="O185" s="64"/>
      <c r="P185" s="190">
        <f>O185*H185</f>
        <v>0</v>
      </c>
      <c r="Q185" s="190">
        <v>0</v>
      </c>
      <c r="R185" s="190">
        <f>Q185*H185</f>
        <v>0</v>
      </c>
      <c r="S185" s="190">
        <v>0</v>
      </c>
      <c r="T185" s="191">
        <f>S185*H185</f>
        <v>0</v>
      </c>
      <c r="AR185" s="192" t="s">
        <v>129</v>
      </c>
      <c r="AT185" s="192" t="s">
        <v>125</v>
      </c>
      <c r="AU185" s="192" t="s">
        <v>82</v>
      </c>
      <c r="AY185" s="18" t="s">
        <v>123</v>
      </c>
      <c r="BE185" s="193">
        <f>IF(N185="základní",J185,0)</f>
        <v>0</v>
      </c>
      <c r="BF185" s="193">
        <f>IF(N185="snížená",J185,0)</f>
        <v>0</v>
      </c>
      <c r="BG185" s="193">
        <f>IF(N185="zákl. přenesená",J185,0)</f>
        <v>0</v>
      </c>
      <c r="BH185" s="193">
        <f>IF(N185="sníž. přenesená",J185,0)</f>
        <v>0</v>
      </c>
      <c r="BI185" s="193">
        <f>IF(N185="nulová",J185,0)</f>
        <v>0</v>
      </c>
      <c r="BJ185" s="18" t="s">
        <v>22</v>
      </c>
      <c r="BK185" s="193">
        <f>ROUND(I185*H185,2)</f>
        <v>0</v>
      </c>
      <c r="BL185" s="18" t="s">
        <v>129</v>
      </c>
      <c r="BM185" s="192" t="s">
        <v>733</v>
      </c>
    </row>
    <row r="186" spans="2:65" s="12" customFormat="1">
      <c r="B186" s="194"/>
      <c r="C186" s="195"/>
      <c r="D186" s="196" t="s">
        <v>131</v>
      </c>
      <c r="E186" s="197" t="s">
        <v>20</v>
      </c>
      <c r="F186" s="198" t="s">
        <v>734</v>
      </c>
      <c r="G186" s="195"/>
      <c r="H186" s="199">
        <v>3066.54</v>
      </c>
      <c r="I186" s="200"/>
      <c r="J186" s="195"/>
      <c r="K186" s="195"/>
      <c r="L186" s="201"/>
      <c r="M186" s="202"/>
      <c r="N186" s="203"/>
      <c r="O186" s="203"/>
      <c r="P186" s="203"/>
      <c r="Q186" s="203"/>
      <c r="R186" s="203"/>
      <c r="S186" s="203"/>
      <c r="T186" s="204"/>
      <c r="AT186" s="205" t="s">
        <v>131</v>
      </c>
      <c r="AU186" s="205" t="s">
        <v>82</v>
      </c>
      <c r="AV186" s="12" t="s">
        <v>82</v>
      </c>
      <c r="AW186" s="12" t="s">
        <v>36</v>
      </c>
      <c r="AX186" s="12" t="s">
        <v>22</v>
      </c>
      <c r="AY186" s="205" t="s">
        <v>123</v>
      </c>
    </row>
    <row r="187" spans="2:65" s="1" customFormat="1" ht="16.5" customHeight="1">
      <c r="B187" s="35"/>
      <c r="C187" s="181" t="s">
        <v>277</v>
      </c>
      <c r="D187" s="181" t="s">
        <v>125</v>
      </c>
      <c r="E187" s="182" t="s">
        <v>268</v>
      </c>
      <c r="F187" s="183" t="s">
        <v>269</v>
      </c>
      <c r="G187" s="184" t="s">
        <v>183</v>
      </c>
      <c r="H187" s="185">
        <v>511.09</v>
      </c>
      <c r="I187" s="186"/>
      <c r="J187" s="187">
        <f>ROUND(I187*H187,2)</f>
        <v>0</v>
      </c>
      <c r="K187" s="183" t="s">
        <v>20</v>
      </c>
      <c r="L187" s="39"/>
      <c r="M187" s="188" t="s">
        <v>20</v>
      </c>
      <c r="N187" s="189" t="s">
        <v>44</v>
      </c>
      <c r="O187" s="64"/>
      <c r="P187" s="190">
        <f>O187*H187</f>
        <v>0</v>
      </c>
      <c r="Q187" s="190">
        <v>0</v>
      </c>
      <c r="R187" s="190">
        <f>Q187*H187</f>
        <v>0</v>
      </c>
      <c r="S187" s="190">
        <v>0</v>
      </c>
      <c r="T187" s="191">
        <f>S187*H187</f>
        <v>0</v>
      </c>
      <c r="AR187" s="192" t="s">
        <v>129</v>
      </c>
      <c r="AT187" s="192" t="s">
        <v>125</v>
      </c>
      <c r="AU187" s="192" t="s">
        <v>82</v>
      </c>
      <c r="AY187" s="18" t="s">
        <v>123</v>
      </c>
      <c r="BE187" s="193">
        <f>IF(N187="základní",J187,0)</f>
        <v>0</v>
      </c>
      <c r="BF187" s="193">
        <f>IF(N187="snížená",J187,0)</f>
        <v>0</v>
      </c>
      <c r="BG187" s="193">
        <f>IF(N187="zákl. přenesená",J187,0)</f>
        <v>0</v>
      </c>
      <c r="BH187" s="193">
        <f>IF(N187="sníž. přenesená",J187,0)</f>
        <v>0</v>
      </c>
      <c r="BI187" s="193">
        <f>IF(N187="nulová",J187,0)</f>
        <v>0</v>
      </c>
      <c r="BJ187" s="18" t="s">
        <v>22</v>
      </c>
      <c r="BK187" s="193">
        <f>ROUND(I187*H187,2)</f>
        <v>0</v>
      </c>
      <c r="BL187" s="18" t="s">
        <v>129</v>
      </c>
      <c r="BM187" s="192" t="s">
        <v>735</v>
      </c>
    </row>
    <row r="188" spans="2:65" s="1" customFormat="1" ht="16.5" customHeight="1">
      <c r="B188" s="35"/>
      <c r="C188" s="181" t="s">
        <v>285</v>
      </c>
      <c r="D188" s="181" t="s">
        <v>125</v>
      </c>
      <c r="E188" s="182" t="s">
        <v>272</v>
      </c>
      <c r="F188" s="183" t="s">
        <v>273</v>
      </c>
      <c r="G188" s="184" t="s">
        <v>274</v>
      </c>
      <c r="H188" s="185">
        <v>971.07100000000003</v>
      </c>
      <c r="I188" s="186"/>
      <c r="J188" s="187">
        <f>ROUND(I188*H188,2)</f>
        <v>0</v>
      </c>
      <c r="K188" s="183" t="s">
        <v>20</v>
      </c>
      <c r="L188" s="39"/>
      <c r="M188" s="188" t="s">
        <v>20</v>
      </c>
      <c r="N188" s="189" t="s">
        <v>44</v>
      </c>
      <c r="O188" s="64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AR188" s="192" t="s">
        <v>129</v>
      </c>
      <c r="AT188" s="192" t="s">
        <v>125</v>
      </c>
      <c r="AU188" s="192" t="s">
        <v>82</v>
      </c>
      <c r="AY188" s="18" t="s">
        <v>123</v>
      </c>
      <c r="BE188" s="193">
        <f>IF(N188="základní",J188,0)</f>
        <v>0</v>
      </c>
      <c r="BF188" s="193">
        <f>IF(N188="snížená",J188,0)</f>
        <v>0</v>
      </c>
      <c r="BG188" s="193">
        <f>IF(N188="zákl. přenesená",J188,0)</f>
        <v>0</v>
      </c>
      <c r="BH188" s="193">
        <f>IF(N188="sníž. přenesená",J188,0)</f>
        <v>0</v>
      </c>
      <c r="BI188" s="193">
        <f>IF(N188="nulová",J188,0)</f>
        <v>0</v>
      </c>
      <c r="BJ188" s="18" t="s">
        <v>22</v>
      </c>
      <c r="BK188" s="193">
        <f>ROUND(I188*H188,2)</f>
        <v>0</v>
      </c>
      <c r="BL188" s="18" t="s">
        <v>129</v>
      </c>
      <c r="BM188" s="192" t="s">
        <v>736</v>
      </c>
    </row>
    <row r="189" spans="2:65" s="12" customFormat="1">
      <c r="B189" s="194"/>
      <c r="C189" s="195"/>
      <c r="D189" s="196" t="s">
        <v>131</v>
      </c>
      <c r="E189" s="197" t="s">
        <v>20</v>
      </c>
      <c r="F189" s="198" t="s">
        <v>737</v>
      </c>
      <c r="G189" s="195"/>
      <c r="H189" s="199">
        <v>971.07100000000003</v>
      </c>
      <c r="I189" s="200"/>
      <c r="J189" s="195"/>
      <c r="K189" s="195"/>
      <c r="L189" s="201"/>
      <c r="M189" s="202"/>
      <c r="N189" s="203"/>
      <c r="O189" s="203"/>
      <c r="P189" s="203"/>
      <c r="Q189" s="203"/>
      <c r="R189" s="203"/>
      <c r="S189" s="203"/>
      <c r="T189" s="204"/>
      <c r="AT189" s="205" t="s">
        <v>131</v>
      </c>
      <c r="AU189" s="205" t="s">
        <v>82</v>
      </c>
      <c r="AV189" s="12" t="s">
        <v>82</v>
      </c>
      <c r="AW189" s="12" t="s">
        <v>36</v>
      </c>
      <c r="AX189" s="12" t="s">
        <v>22</v>
      </c>
      <c r="AY189" s="205" t="s">
        <v>123</v>
      </c>
    </row>
    <row r="190" spans="2:65" s="1" customFormat="1" ht="16.5" customHeight="1">
      <c r="B190" s="35"/>
      <c r="C190" s="181" t="s">
        <v>298</v>
      </c>
      <c r="D190" s="181" t="s">
        <v>125</v>
      </c>
      <c r="E190" s="182" t="s">
        <v>278</v>
      </c>
      <c r="F190" s="183" t="s">
        <v>279</v>
      </c>
      <c r="G190" s="184" t="s">
        <v>183</v>
      </c>
      <c r="H190" s="185">
        <v>236.20099999999999</v>
      </c>
      <c r="I190" s="186"/>
      <c r="J190" s="187">
        <f>ROUND(I190*H190,2)</f>
        <v>0</v>
      </c>
      <c r="K190" s="183" t="s">
        <v>20</v>
      </c>
      <c r="L190" s="39"/>
      <c r="M190" s="188" t="s">
        <v>20</v>
      </c>
      <c r="N190" s="189" t="s">
        <v>44</v>
      </c>
      <c r="O190" s="64"/>
      <c r="P190" s="190">
        <f>O190*H190</f>
        <v>0</v>
      </c>
      <c r="Q190" s="190">
        <v>0</v>
      </c>
      <c r="R190" s="190">
        <f>Q190*H190</f>
        <v>0</v>
      </c>
      <c r="S190" s="190">
        <v>0</v>
      </c>
      <c r="T190" s="191">
        <f>S190*H190</f>
        <v>0</v>
      </c>
      <c r="AR190" s="192" t="s">
        <v>129</v>
      </c>
      <c r="AT190" s="192" t="s">
        <v>125</v>
      </c>
      <c r="AU190" s="192" t="s">
        <v>82</v>
      </c>
      <c r="AY190" s="18" t="s">
        <v>123</v>
      </c>
      <c r="BE190" s="193">
        <f>IF(N190="základní",J190,0)</f>
        <v>0</v>
      </c>
      <c r="BF190" s="193">
        <f>IF(N190="snížená",J190,0)</f>
        <v>0</v>
      </c>
      <c r="BG190" s="193">
        <f>IF(N190="zákl. přenesená",J190,0)</f>
        <v>0</v>
      </c>
      <c r="BH190" s="193">
        <f>IF(N190="sníž. přenesená",J190,0)</f>
        <v>0</v>
      </c>
      <c r="BI190" s="193">
        <f>IF(N190="nulová",J190,0)</f>
        <v>0</v>
      </c>
      <c r="BJ190" s="18" t="s">
        <v>22</v>
      </c>
      <c r="BK190" s="193">
        <f>ROUND(I190*H190,2)</f>
        <v>0</v>
      </c>
      <c r="BL190" s="18" t="s">
        <v>129</v>
      </c>
      <c r="BM190" s="192" t="s">
        <v>738</v>
      </c>
    </row>
    <row r="191" spans="2:65" s="12" customFormat="1">
      <c r="B191" s="194"/>
      <c r="C191" s="195"/>
      <c r="D191" s="196" t="s">
        <v>131</v>
      </c>
      <c r="E191" s="197" t="s">
        <v>20</v>
      </c>
      <c r="F191" s="198" t="s">
        <v>727</v>
      </c>
      <c r="G191" s="195"/>
      <c r="H191" s="199">
        <v>530.17700000000002</v>
      </c>
      <c r="I191" s="200"/>
      <c r="J191" s="195"/>
      <c r="K191" s="195"/>
      <c r="L191" s="201"/>
      <c r="M191" s="202"/>
      <c r="N191" s="203"/>
      <c r="O191" s="203"/>
      <c r="P191" s="203"/>
      <c r="Q191" s="203"/>
      <c r="R191" s="203"/>
      <c r="S191" s="203"/>
      <c r="T191" s="204"/>
      <c r="AT191" s="205" t="s">
        <v>131</v>
      </c>
      <c r="AU191" s="205" t="s">
        <v>82</v>
      </c>
      <c r="AV191" s="12" t="s">
        <v>82</v>
      </c>
      <c r="AW191" s="12" t="s">
        <v>36</v>
      </c>
      <c r="AX191" s="12" t="s">
        <v>73</v>
      </c>
      <c r="AY191" s="205" t="s">
        <v>123</v>
      </c>
    </row>
    <row r="192" spans="2:65" s="12" customFormat="1">
      <c r="B192" s="194"/>
      <c r="C192" s="195"/>
      <c r="D192" s="196" t="s">
        <v>131</v>
      </c>
      <c r="E192" s="197" t="s">
        <v>20</v>
      </c>
      <c r="F192" s="198" t="s">
        <v>739</v>
      </c>
      <c r="G192" s="195"/>
      <c r="H192" s="199">
        <v>-45.343000000000004</v>
      </c>
      <c r="I192" s="200"/>
      <c r="J192" s="195"/>
      <c r="K192" s="195"/>
      <c r="L192" s="201"/>
      <c r="M192" s="202"/>
      <c r="N192" s="203"/>
      <c r="O192" s="203"/>
      <c r="P192" s="203"/>
      <c r="Q192" s="203"/>
      <c r="R192" s="203"/>
      <c r="S192" s="203"/>
      <c r="T192" s="204"/>
      <c r="AT192" s="205" t="s">
        <v>131</v>
      </c>
      <c r="AU192" s="205" t="s">
        <v>82</v>
      </c>
      <c r="AV192" s="12" t="s">
        <v>82</v>
      </c>
      <c r="AW192" s="12" t="s">
        <v>36</v>
      </c>
      <c r="AX192" s="12" t="s">
        <v>73</v>
      </c>
      <c r="AY192" s="205" t="s">
        <v>123</v>
      </c>
    </row>
    <row r="193" spans="2:65" s="12" customFormat="1">
      <c r="B193" s="194"/>
      <c r="C193" s="195"/>
      <c r="D193" s="196" t="s">
        <v>131</v>
      </c>
      <c r="E193" s="197" t="s">
        <v>20</v>
      </c>
      <c r="F193" s="198" t="s">
        <v>740</v>
      </c>
      <c r="G193" s="195"/>
      <c r="H193" s="199">
        <v>-226.71299999999999</v>
      </c>
      <c r="I193" s="200"/>
      <c r="J193" s="195"/>
      <c r="K193" s="195"/>
      <c r="L193" s="201"/>
      <c r="M193" s="202"/>
      <c r="N193" s="203"/>
      <c r="O193" s="203"/>
      <c r="P193" s="203"/>
      <c r="Q193" s="203"/>
      <c r="R193" s="203"/>
      <c r="S193" s="203"/>
      <c r="T193" s="204"/>
      <c r="AT193" s="205" t="s">
        <v>131</v>
      </c>
      <c r="AU193" s="205" t="s">
        <v>82</v>
      </c>
      <c r="AV193" s="12" t="s">
        <v>82</v>
      </c>
      <c r="AW193" s="12" t="s">
        <v>36</v>
      </c>
      <c r="AX193" s="12" t="s">
        <v>73</v>
      </c>
      <c r="AY193" s="205" t="s">
        <v>123</v>
      </c>
    </row>
    <row r="194" spans="2:65" s="14" customFormat="1">
      <c r="B194" s="217"/>
      <c r="C194" s="218"/>
      <c r="D194" s="196" t="s">
        <v>131</v>
      </c>
      <c r="E194" s="219" t="s">
        <v>20</v>
      </c>
      <c r="F194" s="220" t="s">
        <v>283</v>
      </c>
      <c r="G194" s="218"/>
      <c r="H194" s="219" t="s">
        <v>20</v>
      </c>
      <c r="I194" s="221"/>
      <c r="J194" s="218"/>
      <c r="K194" s="218"/>
      <c r="L194" s="222"/>
      <c r="M194" s="223"/>
      <c r="N194" s="224"/>
      <c r="O194" s="224"/>
      <c r="P194" s="224"/>
      <c r="Q194" s="224"/>
      <c r="R194" s="224"/>
      <c r="S194" s="224"/>
      <c r="T194" s="225"/>
      <c r="AT194" s="226" t="s">
        <v>131</v>
      </c>
      <c r="AU194" s="226" t="s">
        <v>82</v>
      </c>
      <c r="AV194" s="14" t="s">
        <v>22</v>
      </c>
      <c r="AW194" s="14" t="s">
        <v>36</v>
      </c>
      <c r="AX194" s="14" t="s">
        <v>73</v>
      </c>
      <c r="AY194" s="226" t="s">
        <v>123</v>
      </c>
    </row>
    <row r="195" spans="2:65" s="12" customFormat="1">
      <c r="B195" s="194"/>
      <c r="C195" s="195"/>
      <c r="D195" s="196" t="s">
        <v>131</v>
      </c>
      <c r="E195" s="197" t="s">
        <v>20</v>
      </c>
      <c r="F195" s="198" t="s">
        <v>284</v>
      </c>
      <c r="G195" s="195"/>
      <c r="H195" s="199">
        <v>-21.92</v>
      </c>
      <c r="I195" s="200"/>
      <c r="J195" s="195"/>
      <c r="K195" s="195"/>
      <c r="L195" s="201"/>
      <c r="M195" s="202"/>
      <c r="N195" s="203"/>
      <c r="O195" s="203"/>
      <c r="P195" s="203"/>
      <c r="Q195" s="203"/>
      <c r="R195" s="203"/>
      <c r="S195" s="203"/>
      <c r="T195" s="204"/>
      <c r="AT195" s="205" t="s">
        <v>131</v>
      </c>
      <c r="AU195" s="205" t="s">
        <v>82</v>
      </c>
      <c r="AV195" s="12" t="s">
        <v>82</v>
      </c>
      <c r="AW195" s="12" t="s">
        <v>36</v>
      </c>
      <c r="AX195" s="12" t="s">
        <v>73</v>
      </c>
      <c r="AY195" s="205" t="s">
        <v>123</v>
      </c>
    </row>
    <row r="196" spans="2:65" s="13" customFormat="1">
      <c r="B196" s="206"/>
      <c r="C196" s="207"/>
      <c r="D196" s="196" t="s">
        <v>131</v>
      </c>
      <c r="E196" s="208" t="s">
        <v>20</v>
      </c>
      <c r="F196" s="209" t="s">
        <v>192</v>
      </c>
      <c r="G196" s="207"/>
      <c r="H196" s="210">
        <v>236.20099999999996</v>
      </c>
      <c r="I196" s="211"/>
      <c r="J196" s="207"/>
      <c r="K196" s="207"/>
      <c r="L196" s="212"/>
      <c r="M196" s="213"/>
      <c r="N196" s="214"/>
      <c r="O196" s="214"/>
      <c r="P196" s="214"/>
      <c r="Q196" s="214"/>
      <c r="R196" s="214"/>
      <c r="S196" s="214"/>
      <c r="T196" s="215"/>
      <c r="AT196" s="216" t="s">
        <v>131</v>
      </c>
      <c r="AU196" s="216" t="s">
        <v>82</v>
      </c>
      <c r="AV196" s="13" t="s">
        <v>129</v>
      </c>
      <c r="AW196" s="13" t="s">
        <v>36</v>
      </c>
      <c r="AX196" s="13" t="s">
        <v>22</v>
      </c>
      <c r="AY196" s="216" t="s">
        <v>123</v>
      </c>
    </row>
    <row r="197" spans="2:65" s="1" customFormat="1" ht="16.5" customHeight="1">
      <c r="B197" s="35"/>
      <c r="C197" s="238" t="s">
        <v>309</v>
      </c>
      <c r="D197" s="238" t="s">
        <v>286</v>
      </c>
      <c r="E197" s="239" t="s">
        <v>287</v>
      </c>
      <c r="F197" s="240" t="s">
        <v>288</v>
      </c>
      <c r="G197" s="241" t="s">
        <v>274</v>
      </c>
      <c r="H197" s="242">
        <v>432.47199999999998</v>
      </c>
      <c r="I197" s="243"/>
      <c r="J197" s="244">
        <f>ROUND(I197*H197,2)</f>
        <v>0</v>
      </c>
      <c r="K197" s="240" t="s">
        <v>20</v>
      </c>
      <c r="L197" s="245"/>
      <c r="M197" s="246" t="s">
        <v>20</v>
      </c>
      <c r="N197" s="247" t="s">
        <v>44</v>
      </c>
      <c r="O197" s="64"/>
      <c r="P197" s="190">
        <f>O197*H197</f>
        <v>0</v>
      </c>
      <c r="Q197" s="190">
        <v>0</v>
      </c>
      <c r="R197" s="190">
        <f>Q197*H197</f>
        <v>0</v>
      </c>
      <c r="S197" s="190">
        <v>0</v>
      </c>
      <c r="T197" s="191">
        <f>S197*H197</f>
        <v>0</v>
      </c>
      <c r="AR197" s="192" t="s">
        <v>161</v>
      </c>
      <c r="AT197" s="192" t="s">
        <v>286</v>
      </c>
      <c r="AU197" s="192" t="s">
        <v>82</v>
      </c>
      <c r="AY197" s="18" t="s">
        <v>123</v>
      </c>
      <c r="BE197" s="193">
        <f>IF(N197="základní",J197,0)</f>
        <v>0</v>
      </c>
      <c r="BF197" s="193">
        <f>IF(N197="snížená",J197,0)</f>
        <v>0</v>
      </c>
      <c r="BG197" s="193">
        <f>IF(N197="zákl. přenesená",J197,0)</f>
        <v>0</v>
      </c>
      <c r="BH197" s="193">
        <f>IF(N197="sníž. přenesená",J197,0)</f>
        <v>0</v>
      </c>
      <c r="BI197" s="193">
        <f>IF(N197="nulová",J197,0)</f>
        <v>0</v>
      </c>
      <c r="BJ197" s="18" t="s">
        <v>22</v>
      </c>
      <c r="BK197" s="193">
        <f>ROUND(I197*H197,2)</f>
        <v>0</v>
      </c>
      <c r="BL197" s="18" t="s">
        <v>129</v>
      </c>
      <c r="BM197" s="192" t="s">
        <v>741</v>
      </c>
    </row>
    <row r="198" spans="2:65" s="1" customFormat="1" ht="16.5" customHeight="1">
      <c r="B198" s="35"/>
      <c r="C198" s="181" t="s">
        <v>313</v>
      </c>
      <c r="D198" s="181" t="s">
        <v>125</v>
      </c>
      <c r="E198" s="182" t="s">
        <v>299</v>
      </c>
      <c r="F198" s="183" t="s">
        <v>300</v>
      </c>
      <c r="G198" s="184" t="s">
        <v>183</v>
      </c>
      <c r="H198" s="185">
        <v>155.30600000000001</v>
      </c>
      <c r="I198" s="186"/>
      <c r="J198" s="187">
        <f>ROUND(I198*H198,2)</f>
        <v>0</v>
      </c>
      <c r="K198" s="183" t="s">
        <v>20</v>
      </c>
      <c r="L198" s="39"/>
      <c r="M198" s="188" t="s">
        <v>20</v>
      </c>
      <c r="N198" s="189" t="s">
        <v>44</v>
      </c>
      <c r="O198" s="64"/>
      <c r="P198" s="190">
        <f>O198*H198</f>
        <v>0</v>
      </c>
      <c r="Q198" s="190">
        <v>0</v>
      </c>
      <c r="R198" s="190">
        <f>Q198*H198</f>
        <v>0</v>
      </c>
      <c r="S198" s="190">
        <v>0</v>
      </c>
      <c r="T198" s="191">
        <f>S198*H198</f>
        <v>0</v>
      </c>
      <c r="AR198" s="192" t="s">
        <v>129</v>
      </c>
      <c r="AT198" s="192" t="s">
        <v>125</v>
      </c>
      <c r="AU198" s="192" t="s">
        <v>82</v>
      </c>
      <c r="AY198" s="18" t="s">
        <v>123</v>
      </c>
      <c r="BE198" s="193">
        <f>IF(N198="základní",J198,0)</f>
        <v>0</v>
      </c>
      <c r="BF198" s="193">
        <f>IF(N198="snížená",J198,0)</f>
        <v>0</v>
      </c>
      <c r="BG198" s="193">
        <f>IF(N198="zákl. přenesená",J198,0)</f>
        <v>0</v>
      </c>
      <c r="BH198" s="193">
        <f>IF(N198="sníž. přenesená",J198,0)</f>
        <v>0</v>
      </c>
      <c r="BI198" s="193">
        <f>IF(N198="nulová",J198,0)</f>
        <v>0</v>
      </c>
      <c r="BJ198" s="18" t="s">
        <v>22</v>
      </c>
      <c r="BK198" s="193">
        <f>ROUND(I198*H198,2)</f>
        <v>0</v>
      </c>
      <c r="BL198" s="18" t="s">
        <v>129</v>
      </c>
      <c r="BM198" s="192" t="s">
        <v>742</v>
      </c>
    </row>
    <row r="199" spans="2:65" s="14" customFormat="1">
      <c r="B199" s="217"/>
      <c r="C199" s="218"/>
      <c r="D199" s="196" t="s">
        <v>131</v>
      </c>
      <c r="E199" s="219" t="s">
        <v>20</v>
      </c>
      <c r="F199" s="220" t="s">
        <v>302</v>
      </c>
      <c r="G199" s="218"/>
      <c r="H199" s="219" t="s">
        <v>20</v>
      </c>
      <c r="I199" s="221"/>
      <c r="J199" s="218"/>
      <c r="K199" s="218"/>
      <c r="L199" s="222"/>
      <c r="M199" s="223"/>
      <c r="N199" s="224"/>
      <c r="O199" s="224"/>
      <c r="P199" s="224"/>
      <c r="Q199" s="224"/>
      <c r="R199" s="224"/>
      <c r="S199" s="224"/>
      <c r="T199" s="225"/>
      <c r="AT199" s="226" t="s">
        <v>131</v>
      </c>
      <c r="AU199" s="226" t="s">
        <v>82</v>
      </c>
      <c r="AV199" s="14" t="s">
        <v>22</v>
      </c>
      <c r="AW199" s="14" t="s">
        <v>36</v>
      </c>
      <c r="AX199" s="14" t="s">
        <v>73</v>
      </c>
      <c r="AY199" s="226" t="s">
        <v>123</v>
      </c>
    </row>
    <row r="200" spans="2:65" s="12" customFormat="1">
      <c r="B200" s="194"/>
      <c r="C200" s="195"/>
      <c r="D200" s="196" t="s">
        <v>131</v>
      </c>
      <c r="E200" s="197" t="s">
        <v>20</v>
      </c>
      <c r="F200" s="198" t="s">
        <v>743</v>
      </c>
      <c r="G200" s="195"/>
      <c r="H200" s="199">
        <v>9.8179999999999996</v>
      </c>
      <c r="I200" s="200"/>
      <c r="J200" s="195"/>
      <c r="K200" s="195"/>
      <c r="L200" s="201"/>
      <c r="M200" s="202"/>
      <c r="N200" s="203"/>
      <c r="O200" s="203"/>
      <c r="P200" s="203"/>
      <c r="Q200" s="203"/>
      <c r="R200" s="203"/>
      <c r="S200" s="203"/>
      <c r="T200" s="204"/>
      <c r="AT200" s="205" t="s">
        <v>131</v>
      </c>
      <c r="AU200" s="205" t="s">
        <v>82</v>
      </c>
      <c r="AV200" s="12" t="s">
        <v>82</v>
      </c>
      <c r="AW200" s="12" t="s">
        <v>36</v>
      </c>
      <c r="AX200" s="12" t="s">
        <v>73</v>
      </c>
      <c r="AY200" s="205" t="s">
        <v>123</v>
      </c>
    </row>
    <row r="201" spans="2:65" s="12" customFormat="1">
      <c r="B201" s="194"/>
      <c r="C201" s="195"/>
      <c r="D201" s="196" t="s">
        <v>131</v>
      </c>
      <c r="E201" s="197" t="s">
        <v>20</v>
      </c>
      <c r="F201" s="198" t="s">
        <v>744</v>
      </c>
      <c r="G201" s="195"/>
      <c r="H201" s="199">
        <v>46.975000000000001</v>
      </c>
      <c r="I201" s="200"/>
      <c r="J201" s="195"/>
      <c r="K201" s="195"/>
      <c r="L201" s="201"/>
      <c r="M201" s="202"/>
      <c r="N201" s="203"/>
      <c r="O201" s="203"/>
      <c r="P201" s="203"/>
      <c r="Q201" s="203"/>
      <c r="R201" s="203"/>
      <c r="S201" s="203"/>
      <c r="T201" s="204"/>
      <c r="AT201" s="205" t="s">
        <v>131</v>
      </c>
      <c r="AU201" s="205" t="s">
        <v>82</v>
      </c>
      <c r="AV201" s="12" t="s">
        <v>82</v>
      </c>
      <c r="AW201" s="12" t="s">
        <v>36</v>
      </c>
      <c r="AX201" s="12" t="s">
        <v>73</v>
      </c>
      <c r="AY201" s="205" t="s">
        <v>123</v>
      </c>
    </row>
    <row r="202" spans="2:65" s="12" customFormat="1">
      <c r="B202" s="194"/>
      <c r="C202" s="195"/>
      <c r="D202" s="196" t="s">
        <v>131</v>
      </c>
      <c r="E202" s="197" t="s">
        <v>20</v>
      </c>
      <c r="F202" s="198" t="s">
        <v>745</v>
      </c>
      <c r="G202" s="195"/>
      <c r="H202" s="199">
        <v>20.170999999999999</v>
      </c>
      <c r="I202" s="200"/>
      <c r="J202" s="195"/>
      <c r="K202" s="195"/>
      <c r="L202" s="201"/>
      <c r="M202" s="202"/>
      <c r="N202" s="203"/>
      <c r="O202" s="203"/>
      <c r="P202" s="203"/>
      <c r="Q202" s="203"/>
      <c r="R202" s="203"/>
      <c r="S202" s="203"/>
      <c r="T202" s="204"/>
      <c r="AT202" s="205" t="s">
        <v>131</v>
      </c>
      <c r="AU202" s="205" t="s">
        <v>82</v>
      </c>
      <c r="AV202" s="12" t="s">
        <v>82</v>
      </c>
      <c r="AW202" s="12" t="s">
        <v>36</v>
      </c>
      <c r="AX202" s="12" t="s">
        <v>73</v>
      </c>
      <c r="AY202" s="205" t="s">
        <v>123</v>
      </c>
    </row>
    <row r="203" spans="2:65" s="12" customFormat="1">
      <c r="B203" s="194"/>
      <c r="C203" s="195"/>
      <c r="D203" s="196" t="s">
        <v>131</v>
      </c>
      <c r="E203" s="197" t="s">
        <v>20</v>
      </c>
      <c r="F203" s="198" t="s">
        <v>746</v>
      </c>
      <c r="G203" s="195"/>
      <c r="H203" s="199">
        <v>18.056999999999999</v>
      </c>
      <c r="I203" s="200"/>
      <c r="J203" s="195"/>
      <c r="K203" s="195"/>
      <c r="L203" s="201"/>
      <c r="M203" s="202"/>
      <c r="N203" s="203"/>
      <c r="O203" s="203"/>
      <c r="P203" s="203"/>
      <c r="Q203" s="203"/>
      <c r="R203" s="203"/>
      <c r="S203" s="203"/>
      <c r="T203" s="204"/>
      <c r="AT203" s="205" t="s">
        <v>131</v>
      </c>
      <c r="AU203" s="205" t="s">
        <v>82</v>
      </c>
      <c r="AV203" s="12" t="s">
        <v>82</v>
      </c>
      <c r="AW203" s="12" t="s">
        <v>36</v>
      </c>
      <c r="AX203" s="12" t="s">
        <v>73</v>
      </c>
      <c r="AY203" s="205" t="s">
        <v>123</v>
      </c>
    </row>
    <row r="204" spans="2:65" s="12" customFormat="1">
      <c r="B204" s="194"/>
      <c r="C204" s="195"/>
      <c r="D204" s="196" t="s">
        <v>131</v>
      </c>
      <c r="E204" s="197" t="s">
        <v>20</v>
      </c>
      <c r="F204" s="198" t="s">
        <v>747</v>
      </c>
      <c r="G204" s="195"/>
      <c r="H204" s="199">
        <v>69.239999999999995</v>
      </c>
      <c r="I204" s="200"/>
      <c r="J204" s="195"/>
      <c r="K204" s="195"/>
      <c r="L204" s="201"/>
      <c r="M204" s="202"/>
      <c r="N204" s="203"/>
      <c r="O204" s="203"/>
      <c r="P204" s="203"/>
      <c r="Q204" s="203"/>
      <c r="R204" s="203"/>
      <c r="S204" s="203"/>
      <c r="T204" s="204"/>
      <c r="AT204" s="205" t="s">
        <v>131</v>
      </c>
      <c r="AU204" s="205" t="s">
        <v>82</v>
      </c>
      <c r="AV204" s="12" t="s">
        <v>82</v>
      </c>
      <c r="AW204" s="12" t="s">
        <v>36</v>
      </c>
      <c r="AX204" s="12" t="s">
        <v>73</v>
      </c>
      <c r="AY204" s="205" t="s">
        <v>123</v>
      </c>
    </row>
    <row r="205" spans="2:65" s="12" customFormat="1">
      <c r="B205" s="194"/>
      <c r="C205" s="195"/>
      <c r="D205" s="196" t="s">
        <v>131</v>
      </c>
      <c r="E205" s="197" t="s">
        <v>20</v>
      </c>
      <c r="F205" s="198" t="s">
        <v>748</v>
      </c>
      <c r="G205" s="195"/>
      <c r="H205" s="199">
        <v>12.218999999999999</v>
      </c>
      <c r="I205" s="200"/>
      <c r="J205" s="195"/>
      <c r="K205" s="195"/>
      <c r="L205" s="201"/>
      <c r="M205" s="202"/>
      <c r="N205" s="203"/>
      <c r="O205" s="203"/>
      <c r="P205" s="203"/>
      <c r="Q205" s="203"/>
      <c r="R205" s="203"/>
      <c r="S205" s="203"/>
      <c r="T205" s="204"/>
      <c r="AT205" s="205" t="s">
        <v>131</v>
      </c>
      <c r="AU205" s="205" t="s">
        <v>82</v>
      </c>
      <c r="AV205" s="12" t="s">
        <v>82</v>
      </c>
      <c r="AW205" s="12" t="s">
        <v>36</v>
      </c>
      <c r="AX205" s="12" t="s">
        <v>73</v>
      </c>
      <c r="AY205" s="205" t="s">
        <v>123</v>
      </c>
    </row>
    <row r="206" spans="2:65" s="12" customFormat="1">
      <c r="B206" s="194"/>
      <c r="C206" s="195"/>
      <c r="D206" s="196" t="s">
        <v>131</v>
      </c>
      <c r="E206" s="197" t="s">
        <v>20</v>
      </c>
      <c r="F206" s="198" t="s">
        <v>749</v>
      </c>
      <c r="G206" s="195"/>
      <c r="H206" s="199">
        <v>50.232999999999997</v>
      </c>
      <c r="I206" s="200"/>
      <c r="J206" s="195"/>
      <c r="K206" s="195"/>
      <c r="L206" s="201"/>
      <c r="M206" s="202"/>
      <c r="N206" s="203"/>
      <c r="O206" s="203"/>
      <c r="P206" s="203"/>
      <c r="Q206" s="203"/>
      <c r="R206" s="203"/>
      <c r="S206" s="203"/>
      <c r="T206" s="204"/>
      <c r="AT206" s="205" t="s">
        <v>131</v>
      </c>
      <c r="AU206" s="205" t="s">
        <v>82</v>
      </c>
      <c r="AV206" s="12" t="s">
        <v>82</v>
      </c>
      <c r="AW206" s="12" t="s">
        <v>36</v>
      </c>
      <c r="AX206" s="12" t="s">
        <v>73</v>
      </c>
      <c r="AY206" s="205" t="s">
        <v>123</v>
      </c>
    </row>
    <row r="207" spans="2:65" s="12" customFormat="1">
      <c r="B207" s="194"/>
      <c r="C207" s="195"/>
      <c r="D207" s="196" t="s">
        <v>131</v>
      </c>
      <c r="E207" s="197" t="s">
        <v>20</v>
      </c>
      <c r="F207" s="198" t="s">
        <v>750</v>
      </c>
      <c r="G207" s="195"/>
      <c r="H207" s="199">
        <v>-71.406999999999996</v>
      </c>
      <c r="I207" s="200"/>
      <c r="J207" s="195"/>
      <c r="K207" s="195"/>
      <c r="L207" s="201"/>
      <c r="M207" s="202"/>
      <c r="N207" s="203"/>
      <c r="O207" s="203"/>
      <c r="P207" s="203"/>
      <c r="Q207" s="203"/>
      <c r="R207" s="203"/>
      <c r="S207" s="203"/>
      <c r="T207" s="204"/>
      <c r="AT207" s="205" t="s">
        <v>131</v>
      </c>
      <c r="AU207" s="205" t="s">
        <v>82</v>
      </c>
      <c r="AV207" s="12" t="s">
        <v>82</v>
      </c>
      <c r="AW207" s="12" t="s">
        <v>36</v>
      </c>
      <c r="AX207" s="12" t="s">
        <v>73</v>
      </c>
      <c r="AY207" s="205" t="s">
        <v>123</v>
      </c>
    </row>
    <row r="208" spans="2:65" s="13" customFormat="1">
      <c r="B208" s="206"/>
      <c r="C208" s="207"/>
      <c r="D208" s="196" t="s">
        <v>131</v>
      </c>
      <c r="E208" s="208" t="s">
        <v>20</v>
      </c>
      <c r="F208" s="209" t="s">
        <v>192</v>
      </c>
      <c r="G208" s="207"/>
      <c r="H208" s="210">
        <v>155.30599999999998</v>
      </c>
      <c r="I208" s="211"/>
      <c r="J208" s="207"/>
      <c r="K208" s="207"/>
      <c r="L208" s="212"/>
      <c r="M208" s="213"/>
      <c r="N208" s="214"/>
      <c r="O208" s="214"/>
      <c r="P208" s="214"/>
      <c r="Q208" s="214"/>
      <c r="R208" s="214"/>
      <c r="S208" s="214"/>
      <c r="T208" s="215"/>
      <c r="AT208" s="216" t="s">
        <v>131</v>
      </c>
      <c r="AU208" s="216" t="s">
        <v>82</v>
      </c>
      <c r="AV208" s="13" t="s">
        <v>129</v>
      </c>
      <c r="AW208" s="13" t="s">
        <v>36</v>
      </c>
      <c r="AX208" s="13" t="s">
        <v>22</v>
      </c>
      <c r="AY208" s="216" t="s">
        <v>123</v>
      </c>
    </row>
    <row r="209" spans="2:65" s="1" customFormat="1" ht="16.5" customHeight="1">
      <c r="B209" s="35"/>
      <c r="C209" s="238" t="s">
        <v>318</v>
      </c>
      <c r="D209" s="238" t="s">
        <v>286</v>
      </c>
      <c r="E209" s="239" t="s">
        <v>310</v>
      </c>
      <c r="F209" s="240" t="s">
        <v>311</v>
      </c>
      <c r="G209" s="241" t="s">
        <v>274</v>
      </c>
      <c r="H209" s="242">
        <v>310.61200000000002</v>
      </c>
      <c r="I209" s="243"/>
      <c r="J209" s="244">
        <f>ROUND(I209*H209,2)</f>
        <v>0</v>
      </c>
      <c r="K209" s="240" t="s">
        <v>20</v>
      </c>
      <c r="L209" s="245"/>
      <c r="M209" s="246" t="s">
        <v>20</v>
      </c>
      <c r="N209" s="247" t="s">
        <v>44</v>
      </c>
      <c r="O209" s="64"/>
      <c r="P209" s="190">
        <f>O209*H209</f>
        <v>0</v>
      </c>
      <c r="Q209" s="190">
        <v>0</v>
      </c>
      <c r="R209" s="190">
        <f>Q209*H209</f>
        <v>0</v>
      </c>
      <c r="S209" s="190">
        <v>0</v>
      </c>
      <c r="T209" s="191">
        <f>S209*H209</f>
        <v>0</v>
      </c>
      <c r="AR209" s="192" t="s">
        <v>161</v>
      </c>
      <c r="AT209" s="192" t="s">
        <v>286</v>
      </c>
      <c r="AU209" s="192" t="s">
        <v>82</v>
      </c>
      <c r="AY209" s="18" t="s">
        <v>123</v>
      </c>
      <c r="BE209" s="193">
        <f>IF(N209="základní",J209,0)</f>
        <v>0</v>
      </c>
      <c r="BF209" s="193">
        <f>IF(N209="snížená",J209,0)</f>
        <v>0</v>
      </c>
      <c r="BG209" s="193">
        <f>IF(N209="zákl. přenesená",J209,0)</f>
        <v>0</v>
      </c>
      <c r="BH209" s="193">
        <f>IF(N209="sníž. přenesená",J209,0)</f>
        <v>0</v>
      </c>
      <c r="BI209" s="193">
        <f>IF(N209="nulová",J209,0)</f>
        <v>0</v>
      </c>
      <c r="BJ209" s="18" t="s">
        <v>22</v>
      </c>
      <c r="BK209" s="193">
        <f>ROUND(I209*H209,2)</f>
        <v>0</v>
      </c>
      <c r="BL209" s="18" t="s">
        <v>129</v>
      </c>
      <c r="BM209" s="192" t="s">
        <v>751</v>
      </c>
    </row>
    <row r="210" spans="2:65" s="1" customFormat="1" ht="16.5" customHeight="1">
      <c r="B210" s="35"/>
      <c r="C210" s="181" t="s">
        <v>322</v>
      </c>
      <c r="D210" s="181" t="s">
        <v>125</v>
      </c>
      <c r="E210" s="182" t="s">
        <v>314</v>
      </c>
      <c r="F210" s="183" t="s">
        <v>315</v>
      </c>
      <c r="G210" s="184" t="s">
        <v>128</v>
      </c>
      <c r="H210" s="185">
        <v>54.088000000000001</v>
      </c>
      <c r="I210" s="186"/>
      <c r="J210" s="187">
        <f>ROUND(I210*H210,2)</f>
        <v>0</v>
      </c>
      <c r="K210" s="183" t="s">
        <v>20</v>
      </c>
      <c r="L210" s="39"/>
      <c r="M210" s="188" t="s">
        <v>20</v>
      </c>
      <c r="N210" s="189" t="s">
        <v>44</v>
      </c>
      <c r="O210" s="64"/>
      <c r="P210" s="190">
        <f>O210*H210</f>
        <v>0</v>
      </c>
      <c r="Q210" s="190">
        <v>0</v>
      </c>
      <c r="R210" s="190">
        <f>Q210*H210</f>
        <v>0</v>
      </c>
      <c r="S210" s="190">
        <v>0</v>
      </c>
      <c r="T210" s="191">
        <f>S210*H210</f>
        <v>0</v>
      </c>
      <c r="AR210" s="192" t="s">
        <v>129</v>
      </c>
      <c r="AT210" s="192" t="s">
        <v>125</v>
      </c>
      <c r="AU210" s="192" t="s">
        <v>82</v>
      </c>
      <c r="AY210" s="18" t="s">
        <v>123</v>
      </c>
      <c r="BE210" s="193">
        <f>IF(N210="základní",J210,0)</f>
        <v>0</v>
      </c>
      <c r="BF210" s="193">
        <f>IF(N210="snížená",J210,0)</f>
        <v>0</v>
      </c>
      <c r="BG210" s="193">
        <f>IF(N210="zákl. přenesená",J210,0)</f>
        <v>0</v>
      </c>
      <c r="BH210" s="193">
        <f>IF(N210="sníž. přenesená",J210,0)</f>
        <v>0</v>
      </c>
      <c r="BI210" s="193">
        <f>IF(N210="nulová",J210,0)</f>
        <v>0</v>
      </c>
      <c r="BJ210" s="18" t="s">
        <v>22</v>
      </c>
      <c r="BK210" s="193">
        <f>ROUND(I210*H210,2)</f>
        <v>0</v>
      </c>
      <c r="BL210" s="18" t="s">
        <v>129</v>
      </c>
      <c r="BM210" s="192" t="s">
        <v>752</v>
      </c>
    </row>
    <row r="211" spans="2:65" s="12" customFormat="1">
      <c r="B211" s="194"/>
      <c r="C211" s="195"/>
      <c r="D211" s="196" t="s">
        <v>131</v>
      </c>
      <c r="E211" s="197" t="s">
        <v>20</v>
      </c>
      <c r="F211" s="198" t="s">
        <v>753</v>
      </c>
      <c r="G211" s="195"/>
      <c r="H211" s="199">
        <v>9.35</v>
      </c>
      <c r="I211" s="200"/>
      <c r="J211" s="195"/>
      <c r="K211" s="195"/>
      <c r="L211" s="201"/>
      <c r="M211" s="202"/>
      <c r="N211" s="203"/>
      <c r="O211" s="203"/>
      <c r="P211" s="203"/>
      <c r="Q211" s="203"/>
      <c r="R211" s="203"/>
      <c r="S211" s="203"/>
      <c r="T211" s="204"/>
      <c r="AT211" s="205" t="s">
        <v>131</v>
      </c>
      <c r="AU211" s="205" t="s">
        <v>82</v>
      </c>
      <c r="AV211" s="12" t="s">
        <v>82</v>
      </c>
      <c r="AW211" s="12" t="s">
        <v>36</v>
      </c>
      <c r="AX211" s="12" t="s">
        <v>73</v>
      </c>
      <c r="AY211" s="205" t="s">
        <v>123</v>
      </c>
    </row>
    <row r="212" spans="2:65" s="12" customFormat="1">
      <c r="B212" s="194"/>
      <c r="C212" s="195"/>
      <c r="D212" s="196" t="s">
        <v>131</v>
      </c>
      <c r="E212" s="197" t="s">
        <v>20</v>
      </c>
      <c r="F212" s="198" t="s">
        <v>754</v>
      </c>
      <c r="G212" s="195"/>
      <c r="H212" s="199">
        <v>44.738</v>
      </c>
      <c r="I212" s="200"/>
      <c r="J212" s="195"/>
      <c r="K212" s="195"/>
      <c r="L212" s="201"/>
      <c r="M212" s="202"/>
      <c r="N212" s="203"/>
      <c r="O212" s="203"/>
      <c r="P212" s="203"/>
      <c r="Q212" s="203"/>
      <c r="R212" s="203"/>
      <c r="S212" s="203"/>
      <c r="T212" s="204"/>
      <c r="AT212" s="205" t="s">
        <v>131</v>
      </c>
      <c r="AU212" s="205" t="s">
        <v>82</v>
      </c>
      <c r="AV212" s="12" t="s">
        <v>82</v>
      </c>
      <c r="AW212" s="12" t="s">
        <v>36</v>
      </c>
      <c r="AX212" s="12" t="s">
        <v>73</v>
      </c>
      <c r="AY212" s="205" t="s">
        <v>123</v>
      </c>
    </row>
    <row r="213" spans="2:65" s="13" customFormat="1">
      <c r="B213" s="206"/>
      <c r="C213" s="207"/>
      <c r="D213" s="196" t="s">
        <v>131</v>
      </c>
      <c r="E213" s="208" t="s">
        <v>20</v>
      </c>
      <c r="F213" s="209" t="s">
        <v>192</v>
      </c>
      <c r="G213" s="207"/>
      <c r="H213" s="210">
        <v>54.088000000000001</v>
      </c>
      <c r="I213" s="211"/>
      <c r="J213" s="207"/>
      <c r="K213" s="207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131</v>
      </c>
      <c r="AU213" s="216" t="s">
        <v>82</v>
      </c>
      <c r="AV213" s="13" t="s">
        <v>129</v>
      </c>
      <c r="AW213" s="13" t="s">
        <v>36</v>
      </c>
      <c r="AX213" s="13" t="s">
        <v>22</v>
      </c>
      <c r="AY213" s="216" t="s">
        <v>123</v>
      </c>
    </row>
    <row r="214" spans="2:65" s="1" customFormat="1" ht="16.5" customHeight="1">
      <c r="B214" s="35"/>
      <c r="C214" s="181" t="s">
        <v>328</v>
      </c>
      <c r="D214" s="181" t="s">
        <v>125</v>
      </c>
      <c r="E214" s="182" t="s">
        <v>319</v>
      </c>
      <c r="F214" s="183" t="s">
        <v>320</v>
      </c>
      <c r="G214" s="184" t="s">
        <v>128</v>
      </c>
      <c r="H214" s="185">
        <v>54.088000000000001</v>
      </c>
      <c r="I214" s="186"/>
      <c r="J214" s="187">
        <f>ROUND(I214*H214,2)</f>
        <v>0</v>
      </c>
      <c r="K214" s="183" t="s">
        <v>20</v>
      </c>
      <c r="L214" s="39"/>
      <c r="M214" s="188" t="s">
        <v>20</v>
      </c>
      <c r="N214" s="189" t="s">
        <v>44</v>
      </c>
      <c r="O214" s="64"/>
      <c r="P214" s="190">
        <f>O214*H214</f>
        <v>0</v>
      </c>
      <c r="Q214" s="190">
        <v>0</v>
      </c>
      <c r="R214" s="190">
        <f>Q214*H214</f>
        <v>0</v>
      </c>
      <c r="S214" s="190">
        <v>0</v>
      </c>
      <c r="T214" s="191">
        <f>S214*H214</f>
        <v>0</v>
      </c>
      <c r="AR214" s="192" t="s">
        <v>129</v>
      </c>
      <c r="AT214" s="192" t="s">
        <v>125</v>
      </c>
      <c r="AU214" s="192" t="s">
        <v>82</v>
      </c>
      <c r="AY214" s="18" t="s">
        <v>123</v>
      </c>
      <c r="BE214" s="193">
        <f>IF(N214="základní",J214,0)</f>
        <v>0</v>
      </c>
      <c r="BF214" s="193">
        <f>IF(N214="snížená",J214,0)</f>
        <v>0</v>
      </c>
      <c r="BG214" s="193">
        <f>IF(N214="zákl. přenesená",J214,0)</f>
        <v>0</v>
      </c>
      <c r="BH214" s="193">
        <f>IF(N214="sníž. přenesená",J214,0)</f>
        <v>0</v>
      </c>
      <c r="BI214" s="193">
        <f>IF(N214="nulová",J214,0)</f>
        <v>0</v>
      </c>
      <c r="BJ214" s="18" t="s">
        <v>22</v>
      </c>
      <c r="BK214" s="193">
        <f>ROUND(I214*H214,2)</f>
        <v>0</v>
      </c>
      <c r="BL214" s="18" t="s">
        <v>129</v>
      </c>
      <c r="BM214" s="192" t="s">
        <v>755</v>
      </c>
    </row>
    <row r="215" spans="2:65" s="12" customFormat="1">
      <c r="B215" s="194"/>
      <c r="C215" s="195"/>
      <c r="D215" s="196" t="s">
        <v>131</v>
      </c>
      <c r="E215" s="197" t="s">
        <v>20</v>
      </c>
      <c r="F215" s="198" t="s">
        <v>753</v>
      </c>
      <c r="G215" s="195"/>
      <c r="H215" s="199">
        <v>9.35</v>
      </c>
      <c r="I215" s="200"/>
      <c r="J215" s="195"/>
      <c r="K215" s="195"/>
      <c r="L215" s="201"/>
      <c r="M215" s="202"/>
      <c r="N215" s="203"/>
      <c r="O215" s="203"/>
      <c r="P215" s="203"/>
      <c r="Q215" s="203"/>
      <c r="R215" s="203"/>
      <c r="S215" s="203"/>
      <c r="T215" s="204"/>
      <c r="AT215" s="205" t="s">
        <v>131</v>
      </c>
      <c r="AU215" s="205" t="s">
        <v>82</v>
      </c>
      <c r="AV215" s="12" t="s">
        <v>82</v>
      </c>
      <c r="AW215" s="12" t="s">
        <v>36</v>
      </c>
      <c r="AX215" s="12" t="s">
        <v>73</v>
      </c>
      <c r="AY215" s="205" t="s">
        <v>123</v>
      </c>
    </row>
    <row r="216" spans="2:65" s="12" customFormat="1">
      <c r="B216" s="194"/>
      <c r="C216" s="195"/>
      <c r="D216" s="196" t="s">
        <v>131</v>
      </c>
      <c r="E216" s="197" t="s">
        <v>20</v>
      </c>
      <c r="F216" s="198" t="s">
        <v>754</v>
      </c>
      <c r="G216" s="195"/>
      <c r="H216" s="199">
        <v>44.738</v>
      </c>
      <c r="I216" s="200"/>
      <c r="J216" s="195"/>
      <c r="K216" s="195"/>
      <c r="L216" s="201"/>
      <c r="M216" s="202"/>
      <c r="N216" s="203"/>
      <c r="O216" s="203"/>
      <c r="P216" s="203"/>
      <c r="Q216" s="203"/>
      <c r="R216" s="203"/>
      <c r="S216" s="203"/>
      <c r="T216" s="204"/>
      <c r="AT216" s="205" t="s">
        <v>131</v>
      </c>
      <c r="AU216" s="205" t="s">
        <v>82</v>
      </c>
      <c r="AV216" s="12" t="s">
        <v>82</v>
      </c>
      <c r="AW216" s="12" t="s">
        <v>36</v>
      </c>
      <c r="AX216" s="12" t="s">
        <v>73</v>
      </c>
      <c r="AY216" s="205" t="s">
        <v>123</v>
      </c>
    </row>
    <row r="217" spans="2:65" s="13" customFormat="1">
      <c r="B217" s="206"/>
      <c r="C217" s="207"/>
      <c r="D217" s="196" t="s">
        <v>131</v>
      </c>
      <c r="E217" s="208" t="s">
        <v>20</v>
      </c>
      <c r="F217" s="209" t="s">
        <v>192</v>
      </c>
      <c r="G217" s="207"/>
      <c r="H217" s="210">
        <v>54.088000000000001</v>
      </c>
      <c r="I217" s="211"/>
      <c r="J217" s="207"/>
      <c r="K217" s="207"/>
      <c r="L217" s="212"/>
      <c r="M217" s="213"/>
      <c r="N217" s="214"/>
      <c r="O217" s="214"/>
      <c r="P217" s="214"/>
      <c r="Q217" s="214"/>
      <c r="R217" s="214"/>
      <c r="S217" s="214"/>
      <c r="T217" s="215"/>
      <c r="AT217" s="216" t="s">
        <v>131</v>
      </c>
      <c r="AU217" s="216" t="s">
        <v>82</v>
      </c>
      <c r="AV217" s="13" t="s">
        <v>129</v>
      </c>
      <c r="AW217" s="13" t="s">
        <v>36</v>
      </c>
      <c r="AX217" s="13" t="s">
        <v>22</v>
      </c>
      <c r="AY217" s="216" t="s">
        <v>123</v>
      </c>
    </row>
    <row r="218" spans="2:65" s="1" customFormat="1" ht="16.5" customHeight="1">
      <c r="B218" s="35"/>
      <c r="C218" s="238" t="s">
        <v>332</v>
      </c>
      <c r="D218" s="238" t="s">
        <v>286</v>
      </c>
      <c r="E218" s="239" t="s">
        <v>323</v>
      </c>
      <c r="F218" s="240" t="s">
        <v>324</v>
      </c>
      <c r="G218" s="241" t="s">
        <v>325</v>
      </c>
      <c r="H218" s="242">
        <v>0.81100000000000005</v>
      </c>
      <c r="I218" s="243"/>
      <c r="J218" s="244">
        <f>ROUND(I218*H218,2)</f>
        <v>0</v>
      </c>
      <c r="K218" s="240" t="s">
        <v>20</v>
      </c>
      <c r="L218" s="245"/>
      <c r="M218" s="246" t="s">
        <v>20</v>
      </c>
      <c r="N218" s="247" t="s">
        <v>44</v>
      </c>
      <c r="O218" s="64"/>
      <c r="P218" s="190">
        <f>O218*H218</f>
        <v>0</v>
      </c>
      <c r="Q218" s="190">
        <v>1E-3</v>
      </c>
      <c r="R218" s="190">
        <f>Q218*H218</f>
        <v>8.1100000000000009E-4</v>
      </c>
      <c r="S218" s="190">
        <v>0</v>
      </c>
      <c r="T218" s="191">
        <f>S218*H218</f>
        <v>0</v>
      </c>
      <c r="AR218" s="192" t="s">
        <v>161</v>
      </c>
      <c r="AT218" s="192" t="s">
        <v>286</v>
      </c>
      <c r="AU218" s="192" t="s">
        <v>82</v>
      </c>
      <c r="AY218" s="18" t="s">
        <v>123</v>
      </c>
      <c r="BE218" s="193">
        <f>IF(N218="základní",J218,0)</f>
        <v>0</v>
      </c>
      <c r="BF218" s="193">
        <f>IF(N218="snížená",J218,0)</f>
        <v>0</v>
      </c>
      <c r="BG218" s="193">
        <f>IF(N218="zákl. přenesená",J218,0)</f>
        <v>0</v>
      </c>
      <c r="BH218" s="193">
        <f>IF(N218="sníž. přenesená",J218,0)</f>
        <v>0</v>
      </c>
      <c r="BI218" s="193">
        <f>IF(N218="nulová",J218,0)</f>
        <v>0</v>
      </c>
      <c r="BJ218" s="18" t="s">
        <v>22</v>
      </c>
      <c r="BK218" s="193">
        <f>ROUND(I218*H218,2)</f>
        <v>0</v>
      </c>
      <c r="BL218" s="18" t="s">
        <v>129</v>
      </c>
      <c r="BM218" s="192" t="s">
        <v>756</v>
      </c>
    </row>
    <row r="219" spans="2:65" s="11" customFormat="1" ht="22.9" customHeight="1">
      <c r="B219" s="165"/>
      <c r="C219" s="166"/>
      <c r="D219" s="167" t="s">
        <v>72</v>
      </c>
      <c r="E219" s="179" t="s">
        <v>82</v>
      </c>
      <c r="F219" s="179" t="s">
        <v>757</v>
      </c>
      <c r="G219" s="166"/>
      <c r="H219" s="166"/>
      <c r="I219" s="169"/>
      <c r="J219" s="180">
        <f>BK219</f>
        <v>0</v>
      </c>
      <c r="K219" s="166"/>
      <c r="L219" s="171"/>
      <c r="M219" s="172"/>
      <c r="N219" s="173"/>
      <c r="O219" s="173"/>
      <c r="P219" s="174">
        <f>SUM(P220:P221)</f>
        <v>0</v>
      </c>
      <c r="Q219" s="173"/>
      <c r="R219" s="174">
        <f>SUM(R220:R221)</f>
        <v>2.3551584000000001</v>
      </c>
      <c r="S219" s="173"/>
      <c r="T219" s="175">
        <f>SUM(T220:T221)</f>
        <v>0</v>
      </c>
      <c r="AR219" s="176" t="s">
        <v>22</v>
      </c>
      <c r="AT219" s="177" t="s">
        <v>72</v>
      </c>
      <c r="AU219" s="177" t="s">
        <v>22</v>
      </c>
      <c r="AY219" s="176" t="s">
        <v>123</v>
      </c>
      <c r="BK219" s="178">
        <f>SUM(BK220:BK221)</f>
        <v>0</v>
      </c>
    </row>
    <row r="220" spans="2:65" s="1" customFormat="1" ht="16.5" customHeight="1">
      <c r="B220" s="35"/>
      <c r="C220" s="181" t="s">
        <v>337</v>
      </c>
      <c r="D220" s="181" t="s">
        <v>125</v>
      </c>
      <c r="E220" s="182" t="s">
        <v>758</v>
      </c>
      <c r="F220" s="183" t="s">
        <v>759</v>
      </c>
      <c r="G220" s="184" t="s">
        <v>183</v>
      </c>
      <c r="H220" s="185">
        <v>0.96</v>
      </c>
      <c r="I220" s="186"/>
      <c r="J220" s="187">
        <f>ROUND(I220*H220,2)</f>
        <v>0</v>
      </c>
      <c r="K220" s="183" t="s">
        <v>20</v>
      </c>
      <c r="L220" s="39"/>
      <c r="M220" s="188" t="s">
        <v>20</v>
      </c>
      <c r="N220" s="189" t="s">
        <v>44</v>
      </c>
      <c r="O220" s="64"/>
      <c r="P220" s="190">
        <f>O220*H220</f>
        <v>0</v>
      </c>
      <c r="Q220" s="190">
        <v>2.45329</v>
      </c>
      <c r="R220" s="190">
        <f>Q220*H220</f>
        <v>2.3551584000000001</v>
      </c>
      <c r="S220" s="190">
        <v>0</v>
      </c>
      <c r="T220" s="191">
        <f>S220*H220</f>
        <v>0</v>
      </c>
      <c r="AR220" s="192" t="s">
        <v>129</v>
      </c>
      <c r="AT220" s="192" t="s">
        <v>125</v>
      </c>
      <c r="AU220" s="192" t="s">
        <v>82</v>
      </c>
      <c r="AY220" s="18" t="s">
        <v>123</v>
      </c>
      <c r="BE220" s="193">
        <f>IF(N220="základní",J220,0)</f>
        <v>0</v>
      </c>
      <c r="BF220" s="193">
        <f>IF(N220="snížená",J220,0)</f>
        <v>0</v>
      </c>
      <c r="BG220" s="193">
        <f>IF(N220="zákl. přenesená",J220,0)</f>
        <v>0</v>
      </c>
      <c r="BH220" s="193">
        <f>IF(N220="sníž. přenesená",J220,0)</f>
        <v>0</v>
      </c>
      <c r="BI220" s="193">
        <f>IF(N220="nulová",J220,0)</f>
        <v>0</v>
      </c>
      <c r="BJ220" s="18" t="s">
        <v>22</v>
      </c>
      <c r="BK220" s="193">
        <f>ROUND(I220*H220,2)</f>
        <v>0</v>
      </c>
      <c r="BL220" s="18" t="s">
        <v>129</v>
      </c>
      <c r="BM220" s="192" t="s">
        <v>760</v>
      </c>
    </row>
    <row r="221" spans="2:65" s="12" customFormat="1">
      <c r="B221" s="194"/>
      <c r="C221" s="195"/>
      <c r="D221" s="196" t="s">
        <v>131</v>
      </c>
      <c r="E221" s="197" t="s">
        <v>20</v>
      </c>
      <c r="F221" s="198" t="s">
        <v>761</v>
      </c>
      <c r="G221" s="195"/>
      <c r="H221" s="199">
        <v>0.96</v>
      </c>
      <c r="I221" s="200"/>
      <c r="J221" s="195"/>
      <c r="K221" s="195"/>
      <c r="L221" s="201"/>
      <c r="M221" s="202"/>
      <c r="N221" s="203"/>
      <c r="O221" s="203"/>
      <c r="P221" s="203"/>
      <c r="Q221" s="203"/>
      <c r="R221" s="203"/>
      <c r="S221" s="203"/>
      <c r="T221" s="204"/>
      <c r="AT221" s="205" t="s">
        <v>131</v>
      </c>
      <c r="AU221" s="205" t="s">
        <v>82</v>
      </c>
      <c r="AV221" s="12" t="s">
        <v>82</v>
      </c>
      <c r="AW221" s="12" t="s">
        <v>36</v>
      </c>
      <c r="AX221" s="12" t="s">
        <v>22</v>
      </c>
      <c r="AY221" s="205" t="s">
        <v>123</v>
      </c>
    </row>
    <row r="222" spans="2:65" s="11" customFormat="1" ht="22.9" customHeight="1">
      <c r="B222" s="165"/>
      <c r="C222" s="166"/>
      <c r="D222" s="167" t="s">
        <v>72</v>
      </c>
      <c r="E222" s="179" t="s">
        <v>137</v>
      </c>
      <c r="F222" s="179" t="s">
        <v>327</v>
      </c>
      <c r="G222" s="166"/>
      <c r="H222" s="166"/>
      <c r="I222" s="169"/>
      <c r="J222" s="180">
        <f>BK222</f>
        <v>0</v>
      </c>
      <c r="K222" s="166"/>
      <c r="L222" s="171"/>
      <c r="M222" s="172"/>
      <c r="N222" s="173"/>
      <c r="O222" s="173"/>
      <c r="P222" s="174">
        <f>SUM(P223:P236)</f>
        <v>0</v>
      </c>
      <c r="Q222" s="173"/>
      <c r="R222" s="174">
        <f>SUM(R223:R236)</f>
        <v>2.1392774999999999</v>
      </c>
      <c r="S222" s="173"/>
      <c r="T222" s="175">
        <f>SUM(T223:T236)</f>
        <v>0</v>
      </c>
      <c r="AR222" s="176" t="s">
        <v>22</v>
      </c>
      <c r="AT222" s="177" t="s">
        <v>72</v>
      </c>
      <c r="AU222" s="177" t="s">
        <v>22</v>
      </c>
      <c r="AY222" s="176" t="s">
        <v>123</v>
      </c>
      <c r="BK222" s="178">
        <f>SUM(BK223:BK236)</f>
        <v>0</v>
      </c>
    </row>
    <row r="223" spans="2:65" s="1" customFormat="1" ht="16.5" customHeight="1">
      <c r="B223" s="35"/>
      <c r="C223" s="181" t="s">
        <v>346</v>
      </c>
      <c r="D223" s="181" t="s">
        <v>125</v>
      </c>
      <c r="E223" s="182" t="s">
        <v>762</v>
      </c>
      <c r="F223" s="183" t="s">
        <v>763</v>
      </c>
      <c r="G223" s="184" t="s">
        <v>183</v>
      </c>
      <c r="H223" s="185">
        <v>0.63700000000000001</v>
      </c>
      <c r="I223" s="186"/>
      <c r="J223" s="187">
        <f>ROUND(I223*H223,2)</f>
        <v>0</v>
      </c>
      <c r="K223" s="183" t="s">
        <v>20</v>
      </c>
      <c r="L223" s="39"/>
      <c r="M223" s="188" t="s">
        <v>20</v>
      </c>
      <c r="N223" s="189" t="s">
        <v>44</v>
      </c>
      <c r="O223" s="64"/>
      <c r="P223" s="190">
        <f>O223*H223</f>
        <v>0</v>
      </c>
      <c r="Q223" s="190">
        <v>0</v>
      </c>
      <c r="R223" s="190">
        <f>Q223*H223</f>
        <v>0</v>
      </c>
      <c r="S223" s="190">
        <v>0</v>
      </c>
      <c r="T223" s="191">
        <f>S223*H223</f>
        <v>0</v>
      </c>
      <c r="AR223" s="192" t="s">
        <v>129</v>
      </c>
      <c r="AT223" s="192" t="s">
        <v>125</v>
      </c>
      <c r="AU223" s="192" t="s">
        <v>82</v>
      </c>
      <c r="AY223" s="18" t="s">
        <v>123</v>
      </c>
      <c r="BE223" s="193">
        <f>IF(N223="základní",J223,0)</f>
        <v>0</v>
      </c>
      <c r="BF223" s="193">
        <f>IF(N223="snížená",J223,0)</f>
        <v>0</v>
      </c>
      <c r="BG223" s="193">
        <f>IF(N223="zákl. přenesená",J223,0)</f>
        <v>0</v>
      </c>
      <c r="BH223" s="193">
        <f>IF(N223="sníž. přenesená",J223,0)</f>
        <v>0</v>
      </c>
      <c r="BI223" s="193">
        <f>IF(N223="nulová",J223,0)</f>
        <v>0</v>
      </c>
      <c r="BJ223" s="18" t="s">
        <v>22</v>
      </c>
      <c r="BK223" s="193">
        <f>ROUND(I223*H223,2)</f>
        <v>0</v>
      </c>
      <c r="BL223" s="18" t="s">
        <v>129</v>
      </c>
      <c r="BM223" s="192" t="s">
        <v>764</v>
      </c>
    </row>
    <row r="224" spans="2:65" s="12" customFormat="1">
      <c r="B224" s="194"/>
      <c r="C224" s="195"/>
      <c r="D224" s="196" t="s">
        <v>131</v>
      </c>
      <c r="E224" s="197" t="s">
        <v>20</v>
      </c>
      <c r="F224" s="198" t="s">
        <v>765</v>
      </c>
      <c r="G224" s="195"/>
      <c r="H224" s="199">
        <v>0.63700000000000001</v>
      </c>
      <c r="I224" s="200"/>
      <c r="J224" s="195"/>
      <c r="K224" s="195"/>
      <c r="L224" s="201"/>
      <c r="M224" s="202"/>
      <c r="N224" s="203"/>
      <c r="O224" s="203"/>
      <c r="P224" s="203"/>
      <c r="Q224" s="203"/>
      <c r="R224" s="203"/>
      <c r="S224" s="203"/>
      <c r="T224" s="204"/>
      <c r="AT224" s="205" t="s">
        <v>131</v>
      </c>
      <c r="AU224" s="205" t="s">
        <v>82</v>
      </c>
      <c r="AV224" s="12" t="s">
        <v>82</v>
      </c>
      <c r="AW224" s="12" t="s">
        <v>36</v>
      </c>
      <c r="AX224" s="12" t="s">
        <v>22</v>
      </c>
      <c r="AY224" s="205" t="s">
        <v>123</v>
      </c>
    </row>
    <row r="225" spans="2:65" s="1" customFormat="1" ht="16.5" customHeight="1">
      <c r="B225" s="35"/>
      <c r="C225" s="181" t="s">
        <v>352</v>
      </c>
      <c r="D225" s="181" t="s">
        <v>125</v>
      </c>
      <c r="E225" s="182" t="s">
        <v>766</v>
      </c>
      <c r="F225" s="183" t="s">
        <v>767</v>
      </c>
      <c r="G225" s="184" t="s">
        <v>183</v>
      </c>
      <c r="H225" s="185">
        <v>1.625</v>
      </c>
      <c r="I225" s="186"/>
      <c r="J225" s="187">
        <f>ROUND(I225*H225,2)</f>
        <v>0</v>
      </c>
      <c r="K225" s="183" t="s">
        <v>20</v>
      </c>
      <c r="L225" s="39"/>
      <c r="M225" s="188" t="s">
        <v>20</v>
      </c>
      <c r="N225" s="189" t="s">
        <v>44</v>
      </c>
      <c r="O225" s="64"/>
      <c r="P225" s="190">
        <f>O225*H225</f>
        <v>0</v>
      </c>
      <c r="Q225" s="190">
        <v>0.36037999999999998</v>
      </c>
      <c r="R225" s="190">
        <f>Q225*H225</f>
        <v>0.58561750000000001</v>
      </c>
      <c r="S225" s="190">
        <v>0</v>
      </c>
      <c r="T225" s="191">
        <f>S225*H225</f>
        <v>0</v>
      </c>
      <c r="AR225" s="192" t="s">
        <v>129</v>
      </c>
      <c r="AT225" s="192" t="s">
        <v>125</v>
      </c>
      <c r="AU225" s="192" t="s">
        <v>82</v>
      </c>
      <c r="AY225" s="18" t="s">
        <v>123</v>
      </c>
      <c r="BE225" s="193">
        <f>IF(N225="základní",J225,0)</f>
        <v>0</v>
      </c>
      <c r="BF225" s="193">
        <f>IF(N225="snížená",J225,0)</f>
        <v>0</v>
      </c>
      <c r="BG225" s="193">
        <f>IF(N225="zákl. přenesená",J225,0)</f>
        <v>0</v>
      </c>
      <c r="BH225" s="193">
        <f>IF(N225="sníž. přenesená",J225,0)</f>
        <v>0</v>
      </c>
      <c r="BI225" s="193">
        <f>IF(N225="nulová",J225,0)</f>
        <v>0</v>
      </c>
      <c r="BJ225" s="18" t="s">
        <v>22</v>
      </c>
      <c r="BK225" s="193">
        <f>ROUND(I225*H225,2)</f>
        <v>0</v>
      </c>
      <c r="BL225" s="18" t="s">
        <v>129</v>
      </c>
      <c r="BM225" s="192" t="s">
        <v>768</v>
      </c>
    </row>
    <row r="226" spans="2:65" s="12" customFormat="1">
      <c r="B226" s="194"/>
      <c r="C226" s="195"/>
      <c r="D226" s="196" t="s">
        <v>131</v>
      </c>
      <c r="E226" s="197" t="s">
        <v>20</v>
      </c>
      <c r="F226" s="198" t="s">
        <v>769</v>
      </c>
      <c r="G226" s="195"/>
      <c r="H226" s="199">
        <v>1.625</v>
      </c>
      <c r="I226" s="200"/>
      <c r="J226" s="195"/>
      <c r="K226" s="195"/>
      <c r="L226" s="201"/>
      <c r="M226" s="202"/>
      <c r="N226" s="203"/>
      <c r="O226" s="203"/>
      <c r="P226" s="203"/>
      <c r="Q226" s="203"/>
      <c r="R226" s="203"/>
      <c r="S226" s="203"/>
      <c r="T226" s="204"/>
      <c r="AT226" s="205" t="s">
        <v>131</v>
      </c>
      <c r="AU226" s="205" t="s">
        <v>82</v>
      </c>
      <c r="AV226" s="12" t="s">
        <v>82</v>
      </c>
      <c r="AW226" s="12" t="s">
        <v>36</v>
      </c>
      <c r="AX226" s="12" t="s">
        <v>22</v>
      </c>
      <c r="AY226" s="205" t="s">
        <v>123</v>
      </c>
    </row>
    <row r="227" spans="2:65" s="1" customFormat="1" ht="16.5" customHeight="1">
      <c r="B227" s="35"/>
      <c r="C227" s="181" t="s">
        <v>357</v>
      </c>
      <c r="D227" s="181" t="s">
        <v>125</v>
      </c>
      <c r="E227" s="182" t="s">
        <v>770</v>
      </c>
      <c r="F227" s="183" t="s">
        <v>771</v>
      </c>
      <c r="G227" s="184" t="s">
        <v>349</v>
      </c>
      <c r="H227" s="185">
        <v>2</v>
      </c>
      <c r="I227" s="186"/>
      <c r="J227" s="187">
        <f>ROUND(I227*H227,2)</f>
        <v>0</v>
      </c>
      <c r="K227" s="183" t="s">
        <v>20</v>
      </c>
      <c r="L227" s="39"/>
      <c r="M227" s="188" t="s">
        <v>20</v>
      </c>
      <c r="N227" s="189" t="s">
        <v>44</v>
      </c>
      <c r="O227" s="64"/>
      <c r="P227" s="190">
        <f>O227*H227</f>
        <v>0</v>
      </c>
      <c r="Q227" s="190">
        <v>0.2429</v>
      </c>
      <c r="R227" s="190">
        <f>Q227*H227</f>
        <v>0.48580000000000001</v>
      </c>
      <c r="S227" s="190">
        <v>0</v>
      </c>
      <c r="T227" s="191">
        <f>S227*H227</f>
        <v>0</v>
      </c>
      <c r="AR227" s="192" t="s">
        <v>129</v>
      </c>
      <c r="AT227" s="192" t="s">
        <v>125</v>
      </c>
      <c r="AU227" s="192" t="s">
        <v>82</v>
      </c>
      <c r="AY227" s="18" t="s">
        <v>123</v>
      </c>
      <c r="BE227" s="193">
        <f>IF(N227="základní",J227,0)</f>
        <v>0</v>
      </c>
      <c r="BF227" s="193">
        <f>IF(N227="snížená",J227,0)</f>
        <v>0</v>
      </c>
      <c r="BG227" s="193">
        <f>IF(N227="zákl. přenesená",J227,0)</f>
        <v>0</v>
      </c>
      <c r="BH227" s="193">
        <f>IF(N227="sníž. přenesená",J227,0)</f>
        <v>0</v>
      </c>
      <c r="BI227" s="193">
        <f>IF(N227="nulová",J227,0)</f>
        <v>0</v>
      </c>
      <c r="BJ227" s="18" t="s">
        <v>22</v>
      </c>
      <c r="BK227" s="193">
        <f>ROUND(I227*H227,2)</f>
        <v>0</v>
      </c>
      <c r="BL227" s="18" t="s">
        <v>129</v>
      </c>
      <c r="BM227" s="192" t="s">
        <v>772</v>
      </c>
    </row>
    <row r="228" spans="2:65" s="1" customFormat="1" ht="16.5" customHeight="1">
      <c r="B228" s="35"/>
      <c r="C228" s="238" t="s">
        <v>362</v>
      </c>
      <c r="D228" s="238" t="s">
        <v>286</v>
      </c>
      <c r="E228" s="239" t="s">
        <v>773</v>
      </c>
      <c r="F228" s="240" t="s">
        <v>774</v>
      </c>
      <c r="G228" s="241" t="s">
        <v>349</v>
      </c>
      <c r="H228" s="242">
        <v>2</v>
      </c>
      <c r="I228" s="243"/>
      <c r="J228" s="244">
        <f>ROUND(I228*H228,2)</f>
        <v>0</v>
      </c>
      <c r="K228" s="240" t="s">
        <v>20</v>
      </c>
      <c r="L228" s="245"/>
      <c r="M228" s="246" t="s">
        <v>20</v>
      </c>
      <c r="N228" s="247" t="s">
        <v>44</v>
      </c>
      <c r="O228" s="64"/>
      <c r="P228" s="190">
        <f>O228*H228</f>
        <v>0</v>
      </c>
      <c r="Q228" s="190">
        <v>0.16300000000000001</v>
      </c>
      <c r="R228" s="190">
        <f>Q228*H228</f>
        <v>0.32600000000000001</v>
      </c>
      <c r="S228" s="190">
        <v>0</v>
      </c>
      <c r="T228" s="191">
        <f>S228*H228</f>
        <v>0</v>
      </c>
      <c r="AR228" s="192" t="s">
        <v>161</v>
      </c>
      <c r="AT228" s="192" t="s">
        <v>286</v>
      </c>
      <c r="AU228" s="192" t="s">
        <v>82</v>
      </c>
      <c r="AY228" s="18" t="s">
        <v>123</v>
      </c>
      <c r="BE228" s="193">
        <f>IF(N228="základní",J228,0)</f>
        <v>0</v>
      </c>
      <c r="BF228" s="193">
        <f>IF(N228="snížená",J228,0)</f>
        <v>0</v>
      </c>
      <c r="BG228" s="193">
        <f>IF(N228="zákl. přenesená",J228,0)</f>
        <v>0</v>
      </c>
      <c r="BH228" s="193">
        <f>IF(N228="sníž. přenesená",J228,0)</f>
        <v>0</v>
      </c>
      <c r="BI228" s="193">
        <f>IF(N228="nulová",J228,0)</f>
        <v>0</v>
      </c>
      <c r="BJ228" s="18" t="s">
        <v>22</v>
      </c>
      <c r="BK228" s="193">
        <f>ROUND(I228*H228,2)</f>
        <v>0</v>
      </c>
      <c r="BL228" s="18" t="s">
        <v>129</v>
      </c>
      <c r="BM228" s="192" t="s">
        <v>775</v>
      </c>
    </row>
    <row r="229" spans="2:65" s="1" customFormat="1" ht="16.5" customHeight="1">
      <c r="B229" s="35"/>
      <c r="C229" s="181" t="s">
        <v>366</v>
      </c>
      <c r="D229" s="181" t="s">
        <v>125</v>
      </c>
      <c r="E229" s="182" t="s">
        <v>776</v>
      </c>
      <c r="F229" s="183" t="s">
        <v>777</v>
      </c>
      <c r="G229" s="184" t="s">
        <v>349</v>
      </c>
      <c r="H229" s="185">
        <v>3</v>
      </c>
      <c r="I229" s="186"/>
      <c r="J229" s="187">
        <f>ROUND(I229*H229,2)</f>
        <v>0</v>
      </c>
      <c r="K229" s="183" t="s">
        <v>20</v>
      </c>
      <c r="L229" s="39"/>
      <c r="M229" s="188" t="s">
        <v>20</v>
      </c>
      <c r="N229" s="189" t="s">
        <v>44</v>
      </c>
      <c r="O229" s="64"/>
      <c r="P229" s="190">
        <f>O229*H229</f>
        <v>0</v>
      </c>
      <c r="Q229" s="190">
        <v>7.0200000000000002E-3</v>
      </c>
      <c r="R229" s="190">
        <f>Q229*H229</f>
        <v>2.1060000000000002E-2</v>
      </c>
      <c r="S229" s="190">
        <v>0</v>
      </c>
      <c r="T229" s="191">
        <f>S229*H229</f>
        <v>0</v>
      </c>
      <c r="AR229" s="192" t="s">
        <v>129</v>
      </c>
      <c r="AT229" s="192" t="s">
        <v>125</v>
      </c>
      <c r="AU229" s="192" t="s">
        <v>82</v>
      </c>
      <c r="AY229" s="18" t="s">
        <v>123</v>
      </c>
      <c r="BE229" s="193">
        <f>IF(N229="základní",J229,0)</f>
        <v>0</v>
      </c>
      <c r="BF229" s="193">
        <f>IF(N229="snížená",J229,0)</f>
        <v>0</v>
      </c>
      <c r="BG229" s="193">
        <f>IF(N229="zákl. přenesená",J229,0)</f>
        <v>0</v>
      </c>
      <c r="BH229" s="193">
        <f>IF(N229="sníž. přenesená",J229,0)</f>
        <v>0</v>
      </c>
      <c r="BI229" s="193">
        <f>IF(N229="nulová",J229,0)</f>
        <v>0</v>
      </c>
      <c r="BJ229" s="18" t="s">
        <v>22</v>
      </c>
      <c r="BK229" s="193">
        <f>ROUND(I229*H229,2)</f>
        <v>0</v>
      </c>
      <c r="BL229" s="18" t="s">
        <v>129</v>
      </c>
      <c r="BM229" s="192" t="s">
        <v>778</v>
      </c>
    </row>
    <row r="230" spans="2:65" s="1" customFormat="1" ht="16.5" customHeight="1">
      <c r="B230" s="35"/>
      <c r="C230" s="238" t="s">
        <v>371</v>
      </c>
      <c r="D230" s="238" t="s">
        <v>286</v>
      </c>
      <c r="E230" s="239" t="s">
        <v>779</v>
      </c>
      <c r="F230" s="240" t="s">
        <v>780</v>
      </c>
      <c r="G230" s="241" t="s">
        <v>349</v>
      </c>
      <c r="H230" s="242">
        <v>3</v>
      </c>
      <c r="I230" s="243"/>
      <c r="J230" s="244">
        <f>ROUND(I230*H230,2)</f>
        <v>0</v>
      </c>
      <c r="K230" s="240" t="s">
        <v>20</v>
      </c>
      <c r="L230" s="245"/>
      <c r="M230" s="246" t="s">
        <v>20</v>
      </c>
      <c r="N230" s="247" t="s">
        <v>44</v>
      </c>
      <c r="O230" s="64"/>
      <c r="P230" s="190">
        <f>O230*H230</f>
        <v>0</v>
      </c>
      <c r="Q230" s="190">
        <v>2E-3</v>
      </c>
      <c r="R230" s="190">
        <f>Q230*H230</f>
        <v>6.0000000000000001E-3</v>
      </c>
      <c r="S230" s="190">
        <v>0</v>
      </c>
      <c r="T230" s="191">
        <f>S230*H230</f>
        <v>0</v>
      </c>
      <c r="AR230" s="192" t="s">
        <v>161</v>
      </c>
      <c r="AT230" s="192" t="s">
        <v>286</v>
      </c>
      <c r="AU230" s="192" t="s">
        <v>82</v>
      </c>
      <c r="AY230" s="18" t="s">
        <v>123</v>
      </c>
      <c r="BE230" s="193">
        <f>IF(N230="základní",J230,0)</f>
        <v>0</v>
      </c>
      <c r="BF230" s="193">
        <f>IF(N230="snížená",J230,0)</f>
        <v>0</v>
      </c>
      <c r="BG230" s="193">
        <f>IF(N230="zákl. přenesená",J230,0)</f>
        <v>0</v>
      </c>
      <c r="BH230" s="193">
        <f>IF(N230="sníž. přenesená",J230,0)</f>
        <v>0</v>
      </c>
      <c r="BI230" s="193">
        <f>IF(N230="nulová",J230,0)</f>
        <v>0</v>
      </c>
      <c r="BJ230" s="18" t="s">
        <v>22</v>
      </c>
      <c r="BK230" s="193">
        <f>ROUND(I230*H230,2)</f>
        <v>0</v>
      </c>
      <c r="BL230" s="18" t="s">
        <v>129</v>
      </c>
      <c r="BM230" s="192" t="s">
        <v>781</v>
      </c>
    </row>
    <row r="231" spans="2:65" s="1" customFormat="1" ht="16.5" customHeight="1">
      <c r="B231" s="35"/>
      <c r="C231" s="181" t="s">
        <v>376</v>
      </c>
      <c r="D231" s="181" t="s">
        <v>125</v>
      </c>
      <c r="E231" s="182" t="s">
        <v>782</v>
      </c>
      <c r="F231" s="183" t="s">
        <v>783</v>
      </c>
      <c r="G231" s="184" t="s">
        <v>128</v>
      </c>
      <c r="H231" s="185">
        <v>2</v>
      </c>
      <c r="I231" s="186"/>
      <c r="J231" s="187">
        <f>ROUND(I231*H231,2)</f>
        <v>0</v>
      </c>
      <c r="K231" s="183" t="s">
        <v>20</v>
      </c>
      <c r="L231" s="39"/>
      <c r="M231" s="188" t="s">
        <v>20</v>
      </c>
      <c r="N231" s="189" t="s">
        <v>44</v>
      </c>
      <c r="O231" s="64"/>
      <c r="P231" s="190">
        <f>O231*H231</f>
        <v>0</v>
      </c>
      <c r="Q231" s="190">
        <v>0.35499999999999998</v>
      </c>
      <c r="R231" s="190">
        <f>Q231*H231</f>
        <v>0.71</v>
      </c>
      <c r="S231" s="190">
        <v>0</v>
      </c>
      <c r="T231" s="191">
        <f>S231*H231</f>
        <v>0</v>
      </c>
      <c r="AR231" s="192" t="s">
        <v>129</v>
      </c>
      <c r="AT231" s="192" t="s">
        <v>125</v>
      </c>
      <c r="AU231" s="192" t="s">
        <v>82</v>
      </c>
      <c r="AY231" s="18" t="s">
        <v>123</v>
      </c>
      <c r="BE231" s="193">
        <f>IF(N231="základní",J231,0)</f>
        <v>0</v>
      </c>
      <c r="BF231" s="193">
        <f>IF(N231="snížená",J231,0)</f>
        <v>0</v>
      </c>
      <c r="BG231" s="193">
        <f>IF(N231="zákl. přenesená",J231,0)</f>
        <v>0</v>
      </c>
      <c r="BH231" s="193">
        <f>IF(N231="sníž. přenesená",J231,0)</f>
        <v>0</v>
      </c>
      <c r="BI231" s="193">
        <f>IF(N231="nulová",J231,0)</f>
        <v>0</v>
      </c>
      <c r="BJ231" s="18" t="s">
        <v>22</v>
      </c>
      <c r="BK231" s="193">
        <f>ROUND(I231*H231,2)</f>
        <v>0</v>
      </c>
      <c r="BL231" s="18" t="s">
        <v>129</v>
      </c>
      <c r="BM231" s="192" t="s">
        <v>784</v>
      </c>
    </row>
    <row r="232" spans="2:65" s="12" customFormat="1">
      <c r="B232" s="194"/>
      <c r="C232" s="195"/>
      <c r="D232" s="196" t="s">
        <v>131</v>
      </c>
      <c r="E232" s="197" t="s">
        <v>20</v>
      </c>
      <c r="F232" s="198" t="s">
        <v>785</v>
      </c>
      <c r="G232" s="195"/>
      <c r="H232" s="199">
        <v>2</v>
      </c>
      <c r="I232" s="200"/>
      <c r="J232" s="195"/>
      <c r="K232" s="195"/>
      <c r="L232" s="201"/>
      <c r="M232" s="202"/>
      <c r="N232" s="203"/>
      <c r="O232" s="203"/>
      <c r="P232" s="203"/>
      <c r="Q232" s="203"/>
      <c r="R232" s="203"/>
      <c r="S232" s="203"/>
      <c r="T232" s="204"/>
      <c r="AT232" s="205" t="s">
        <v>131</v>
      </c>
      <c r="AU232" s="205" t="s">
        <v>82</v>
      </c>
      <c r="AV232" s="12" t="s">
        <v>82</v>
      </c>
      <c r="AW232" s="12" t="s">
        <v>36</v>
      </c>
      <c r="AX232" s="12" t="s">
        <v>22</v>
      </c>
      <c r="AY232" s="205" t="s">
        <v>123</v>
      </c>
    </row>
    <row r="233" spans="2:65" s="1" customFormat="1" ht="16.5" customHeight="1">
      <c r="B233" s="35"/>
      <c r="C233" s="181" t="s">
        <v>381</v>
      </c>
      <c r="D233" s="181" t="s">
        <v>125</v>
      </c>
      <c r="E233" s="182" t="s">
        <v>786</v>
      </c>
      <c r="F233" s="183" t="s">
        <v>787</v>
      </c>
      <c r="G233" s="184" t="s">
        <v>149</v>
      </c>
      <c r="H233" s="185">
        <v>4</v>
      </c>
      <c r="I233" s="186"/>
      <c r="J233" s="187">
        <f>ROUND(I233*H233,2)</f>
        <v>0</v>
      </c>
      <c r="K233" s="183" t="s">
        <v>20</v>
      </c>
      <c r="L233" s="39"/>
      <c r="M233" s="188" t="s">
        <v>20</v>
      </c>
      <c r="N233" s="189" t="s">
        <v>44</v>
      </c>
      <c r="O233" s="64"/>
      <c r="P233" s="190">
        <f>O233*H233</f>
        <v>0</v>
      </c>
      <c r="Q233" s="190">
        <v>0</v>
      </c>
      <c r="R233" s="190">
        <f>Q233*H233</f>
        <v>0</v>
      </c>
      <c r="S233" s="190">
        <v>0</v>
      </c>
      <c r="T233" s="191">
        <f>S233*H233</f>
        <v>0</v>
      </c>
      <c r="AR233" s="192" t="s">
        <v>129</v>
      </c>
      <c r="AT233" s="192" t="s">
        <v>125</v>
      </c>
      <c r="AU233" s="192" t="s">
        <v>82</v>
      </c>
      <c r="AY233" s="18" t="s">
        <v>123</v>
      </c>
      <c r="BE233" s="193">
        <f>IF(N233="základní",J233,0)</f>
        <v>0</v>
      </c>
      <c r="BF233" s="193">
        <f>IF(N233="snížená",J233,0)</f>
        <v>0</v>
      </c>
      <c r="BG233" s="193">
        <f>IF(N233="zákl. přenesená",J233,0)</f>
        <v>0</v>
      </c>
      <c r="BH233" s="193">
        <f>IF(N233="sníž. přenesená",J233,0)</f>
        <v>0</v>
      </c>
      <c r="BI233" s="193">
        <f>IF(N233="nulová",J233,0)</f>
        <v>0</v>
      </c>
      <c r="BJ233" s="18" t="s">
        <v>22</v>
      </c>
      <c r="BK233" s="193">
        <f>ROUND(I233*H233,2)</f>
        <v>0</v>
      </c>
      <c r="BL233" s="18" t="s">
        <v>129</v>
      </c>
      <c r="BM233" s="192" t="s">
        <v>788</v>
      </c>
    </row>
    <row r="234" spans="2:65" s="1" customFormat="1" ht="16.5" customHeight="1">
      <c r="B234" s="35"/>
      <c r="C234" s="238" t="s">
        <v>387</v>
      </c>
      <c r="D234" s="238" t="s">
        <v>286</v>
      </c>
      <c r="E234" s="239" t="s">
        <v>789</v>
      </c>
      <c r="F234" s="240" t="s">
        <v>790</v>
      </c>
      <c r="G234" s="241" t="s">
        <v>149</v>
      </c>
      <c r="H234" s="242">
        <v>4</v>
      </c>
      <c r="I234" s="243"/>
      <c r="J234" s="244">
        <f>ROUND(I234*H234,2)</f>
        <v>0</v>
      </c>
      <c r="K234" s="240" t="s">
        <v>20</v>
      </c>
      <c r="L234" s="245"/>
      <c r="M234" s="246" t="s">
        <v>20</v>
      </c>
      <c r="N234" s="247" t="s">
        <v>44</v>
      </c>
      <c r="O234" s="64"/>
      <c r="P234" s="190">
        <f>O234*H234</f>
        <v>0</v>
      </c>
      <c r="Q234" s="190">
        <v>1.1999999999999999E-3</v>
      </c>
      <c r="R234" s="190">
        <f>Q234*H234</f>
        <v>4.7999999999999996E-3</v>
      </c>
      <c r="S234" s="190">
        <v>0</v>
      </c>
      <c r="T234" s="191">
        <f>S234*H234</f>
        <v>0</v>
      </c>
      <c r="AR234" s="192" t="s">
        <v>161</v>
      </c>
      <c r="AT234" s="192" t="s">
        <v>286</v>
      </c>
      <c r="AU234" s="192" t="s">
        <v>82</v>
      </c>
      <c r="AY234" s="18" t="s">
        <v>123</v>
      </c>
      <c r="BE234" s="193">
        <f>IF(N234="základní",J234,0)</f>
        <v>0</v>
      </c>
      <c r="BF234" s="193">
        <f>IF(N234="snížená",J234,0)</f>
        <v>0</v>
      </c>
      <c r="BG234" s="193">
        <f>IF(N234="zákl. přenesená",J234,0)</f>
        <v>0</v>
      </c>
      <c r="BH234" s="193">
        <f>IF(N234="sníž. přenesená",J234,0)</f>
        <v>0</v>
      </c>
      <c r="BI234" s="193">
        <f>IF(N234="nulová",J234,0)</f>
        <v>0</v>
      </c>
      <c r="BJ234" s="18" t="s">
        <v>22</v>
      </c>
      <c r="BK234" s="193">
        <f>ROUND(I234*H234,2)</f>
        <v>0</v>
      </c>
      <c r="BL234" s="18" t="s">
        <v>129</v>
      </c>
      <c r="BM234" s="192" t="s">
        <v>791</v>
      </c>
    </row>
    <row r="235" spans="2:65" s="1" customFormat="1" ht="16.5" customHeight="1">
      <c r="B235" s="35"/>
      <c r="C235" s="181" t="s">
        <v>392</v>
      </c>
      <c r="D235" s="181" t="s">
        <v>125</v>
      </c>
      <c r="E235" s="182" t="s">
        <v>329</v>
      </c>
      <c r="F235" s="183" t="s">
        <v>330</v>
      </c>
      <c r="G235" s="184" t="s">
        <v>149</v>
      </c>
      <c r="H235" s="185">
        <v>161.69999999999999</v>
      </c>
      <c r="I235" s="186"/>
      <c r="J235" s="187">
        <f>ROUND(I235*H235,2)</f>
        <v>0</v>
      </c>
      <c r="K235" s="183" t="s">
        <v>20</v>
      </c>
      <c r="L235" s="39"/>
      <c r="M235" s="188" t="s">
        <v>20</v>
      </c>
      <c r="N235" s="189" t="s">
        <v>44</v>
      </c>
      <c r="O235" s="64"/>
      <c r="P235" s="190">
        <f>O235*H235</f>
        <v>0</v>
      </c>
      <c r="Q235" s="190">
        <v>0</v>
      </c>
      <c r="R235" s="190">
        <f>Q235*H235</f>
        <v>0</v>
      </c>
      <c r="S235" s="190">
        <v>0</v>
      </c>
      <c r="T235" s="191">
        <f>S235*H235</f>
        <v>0</v>
      </c>
      <c r="AR235" s="192" t="s">
        <v>129</v>
      </c>
      <c r="AT235" s="192" t="s">
        <v>125</v>
      </c>
      <c r="AU235" s="192" t="s">
        <v>82</v>
      </c>
      <c r="AY235" s="18" t="s">
        <v>123</v>
      </c>
      <c r="BE235" s="193">
        <f>IF(N235="základní",J235,0)</f>
        <v>0</v>
      </c>
      <c r="BF235" s="193">
        <f>IF(N235="snížená",J235,0)</f>
        <v>0</v>
      </c>
      <c r="BG235" s="193">
        <f>IF(N235="zákl. přenesená",J235,0)</f>
        <v>0</v>
      </c>
      <c r="BH235" s="193">
        <f>IF(N235="sníž. přenesená",J235,0)</f>
        <v>0</v>
      </c>
      <c r="BI235" s="193">
        <f>IF(N235="nulová",J235,0)</f>
        <v>0</v>
      </c>
      <c r="BJ235" s="18" t="s">
        <v>22</v>
      </c>
      <c r="BK235" s="193">
        <f>ROUND(I235*H235,2)</f>
        <v>0</v>
      </c>
      <c r="BL235" s="18" t="s">
        <v>129</v>
      </c>
      <c r="BM235" s="192" t="s">
        <v>792</v>
      </c>
    </row>
    <row r="236" spans="2:65" s="1" customFormat="1" ht="16.5" customHeight="1">
      <c r="B236" s="35"/>
      <c r="C236" s="181" t="s">
        <v>399</v>
      </c>
      <c r="D236" s="181" t="s">
        <v>125</v>
      </c>
      <c r="E236" s="182" t="s">
        <v>333</v>
      </c>
      <c r="F236" s="183" t="s">
        <v>334</v>
      </c>
      <c r="G236" s="184" t="s">
        <v>149</v>
      </c>
      <c r="H236" s="185">
        <v>161.69999999999999</v>
      </c>
      <c r="I236" s="186"/>
      <c r="J236" s="187">
        <f>ROUND(I236*H236,2)</f>
        <v>0</v>
      </c>
      <c r="K236" s="183" t="s">
        <v>20</v>
      </c>
      <c r="L236" s="39"/>
      <c r="M236" s="188" t="s">
        <v>20</v>
      </c>
      <c r="N236" s="189" t="s">
        <v>44</v>
      </c>
      <c r="O236" s="64"/>
      <c r="P236" s="190">
        <f>O236*H236</f>
        <v>0</v>
      </c>
      <c r="Q236" s="190">
        <v>0</v>
      </c>
      <c r="R236" s="190">
        <f>Q236*H236</f>
        <v>0</v>
      </c>
      <c r="S236" s="190">
        <v>0</v>
      </c>
      <c r="T236" s="191">
        <f>S236*H236</f>
        <v>0</v>
      </c>
      <c r="AR236" s="192" t="s">
        <v>129</v>
      </c>
      <c r="AT236" s="192" t="s">
        <v>125</v>
      </c>
      <c r="AU236" s="192" t="s">
        <v>82</v>
      </c>
      <c r="AY236" s="18" t="s">
        <v>123</v>
      </c>
      <c r="BE236" s="193">
        <f>IF(N236="základní",J236,0)</f>
        <v>0</v>
      </c>
      <c r="BF236" s="193">
        <f>IF(N236="snížená",J236,0)</f>
        <v>0</v>
      </c>
      <c r="BG236" s="193">
        <f>IF(N236="zákl. přenesená",J236,0)</f>
        <v>0</v>
      </c>
      <c r="BH236" s="193">
        <f>IF(N236="sníž. přenesená",J236,0)</f>
        <v>0</v>
      </c>
      <c r="BI236" s="193">
        <f>IF(N236="nulová",J236,0)</f>
        <v>0</v>
      </c>
      <c r="BJ236" s="18" t="s">
        <v>22</v>
      </c>
      <c r="BK236" s="193">
        <f>ROUND(I236*H236,2)</f>
        <v>0</v>
      </c>
      <c r="BL236" s="18" t="s">
        <v>129</v>
      </c>
      <c r="BM236" s="192" t="s">
        <v>793</v>
      </c>
    </row>
    <row r="237" spans="2:65" s="11" customFormat="1" ht="22.9" customHeight="1">
      <c r="B237" s="165"/>
      <c r="C237" s="166"/>
      <c r="D237" s="167" t="s">
        <v>72</v>
      </c>
      <c r="E237" s="179" t="s">
        <v>129</v>
      </c>
      <c r="F237" s="179" t="s">
        <v>336</v>
      </c>
      <c r="G237" s="166"/>
      <c r="H237" s="166"/>
      <c r="I237" s="169"/>
      <c r="J237" s="180">
        <f>BK237</f>
        <v>0</v>
      </c>
      <c r="K237" s="166"/>
      <c r="L237" s="171"/>
      <c r="M237" s="172"/>
      <c r="N237" s="173"/>
      <c r="O237" s="173"/>
      <c r="P237" s="174">
        <f>SUM(P238:P265)</f>
        <v>0</v>
      </c>
      <c r="Q237" s="173"/>
      <c r="R237" s="174">
        <f>SUM(R238:R265)</f>
        <v>0.46285000000000004</v>
      </c>
      <c r="S237" s="173"/>
      <c r="T237" s="175">
        <f>SUM(T238:T265)</f>
        <v>0</v>
      </c>
      <c r="AR237" s="176" t="s">
        <v>22</v>
      </c>
      <c r="AT237" s="177" t="s">
        <v>72</v>
      </c>
      <c r="AU237" s="177" t="s">
        <v>22</v>
      </c>
      <c r="AY237" s="176" t="s">
        <v>123</v>
      </c>
      <c r="BK237" s="178">
        <f>SUM(BK238:BK265)</f>
        <v>0</v>
      </c>
    </row>
    <row r="238" spans="2:65" s="1" customFormat="1" ht="16.5" customHeight="1">
      <c r="B238" s="35"/>
      <c r="C238" s="181" t="s">
        <v>406</v>
      </c>
      <c r="D238" s="181" t="s">
        <v>125</v>
      </c>
      <c r="E238" s="182" t="s">
        <v>794</v>
      </c>
      <c r="F238" s="183" t="s">
        <v>795</v>
      </c>
      <c r="G238" s="184" t="s">
        <v>128</v>
      </c>
      <c r="H238" s="185">
        <v>6.5</v>
      </c>
      <c r="I238" s="186"/>
      <c r="J238" s="187">
        <f>ROUND(I238*H238,2)</f>
        <v>0</v>
      </c>
      <c r="K238" s="183" t="s">
        <v>20</v>
      </c>
      <c r="L238" s="39"/>
      <c r="M238" s="188" t="s">
        <v>20</v>
      </c>
      <c r="N238" s="189" t="s">
        <v>44</v>
      </c>
      <c r="O238" s="64"/>
      <c r="P238" s="190">
        <f>O238*H238</f>
        <v>0</v>
      </c>
      <c r="Q238" s="190">
        <v>0</v>
      </c>
      <c r="R238" s="190">
        <f>Q238*H238</f>
        <v>0</v>
      </c>
      <c r="S238" s="190">
        <v>0</v>
      </c>
      <c r="T238" s="191">
        <f>S238*H238</f>
        <v>0</v>
      </c>
      <c r="AR238" s="192" t="s">
        <v>129</v>
      </c>
      <c r="AT238" s="192" t="s">
        <v>125</v>
      </c>
      <c r="AU238" s="192" t="s">
        <v>82</v>
      </c>
      <c r="AY238" s="18" t="s">
        <v>123</v>
      </c>
      <c r="BE238" s="193">
        <f>IF(N238="základní",J238,0)</f>
        <v>0</v>
      </c>
      <c r="BF238" s="193">
        <f>IF(N238="snížená",J238,0)</f>
        <v>0</v>
      </c>
      <c r="BG238" s="193">
        <f>IF(N238="zákl. přenesená",J238,0)</f>
        <v>0</v>
      </c>
      <c r="BH238" s="193">
        <f>IF(N238="sníž. přenesená",J238,0)</f>
        <v>0</v>
      </c>
      <c r="BI238" s="193">
        <f>IF(N238="nulová",J238,0)</f>
        <v>0</v>
      </c>
      <c r="BJ238" s="18" t="s">
        <v>22</v>
      </c>
      <c r="BK238" s="193">
        <f>ROUND(I238*H238,2)</f>
        <v>0</v>
      </c>
      <c r="BL238" s="18" t="s">
        <v>129</v>
      </c>
      <c r="BM238" s="192" t="s">
        <v>796</v>
      </c>
    </row>
    <row r="239" spans="2:65" s="12" customFormat="1">
      <c r="B239" s="194"/>
      <c r="C239" s="195"/>
      <c r="D239" s="196" t="s">
        <v>131</v>
      </c>
      <c r="E239" s="197" t="s">
        <v>20</v>
      </c>
      <c r="F239" s="198" t="s">
        <v>797</v>
      </c>
      <c r="G239" s="195"/>
      <c r="H239" s="199">
        <v>6.5</v>
      </c>
      <c r="I239" s="200"/>
      <c r="J239" s="195"/>
      <c r="K239" s="195"/>
      <c r="L239" s="201"/>
      <c r="M239" s="202"/>
      <c r="N239" s="203"/>
      <c r="O239" s="203"/>
      <c r="P239" s="203"/>
      <c r="Q239" s="203"/>
      <c r="R239" s="203"/>
      <c r="S239" s="203"/>
      <c r="T239" s="204"/>
      <c r="AT239" s="205" t="s">
        <v>131</v>
      </c>
      <c r="AU239" s="205" t="s">
        <v>82</v>
      </c>
      <c r="AV239" s="12" t="s">
        <v>82</v>
      </c>
      <c r="AW239" s="12" t="s">
        <v>36</v>
      </c>
      <c r="AX239" s="12" t="s">
        <v>22</v>
      </c>
      <c r="AY239" s="205" t="s">
        <v>123</v>
      </c>
    </row>
    <row r="240" spans="2:65" s="1" customFormat="1" ht="16.5" customHeight="1">
      <c r="B240" s="35"/>
      <c r="C240" s="181" t="s">
        <v>411</v>
      </c>
      <c r="D240" s="181" t="s">
        <v>125</v>
      </c>
      <c r="E240" s="182" t="s">
        <v>338</v>
      </c>
      <c r="F240" s="183" t="s">
        <v>339</v>
      </c>
      <c r="G240" s="184" t="s">
        <v>183</v>
      </c>
      <c r="H240" s="185">
        <v>45.343000000000004</v>
      </c>
      <c r="I240" s="186"/>
      <c r="J240" s="187">
        <f>ROUND(I240*H240,2)</f>
        <v>0</v>
      </c>
      <c r="K240" s="183" t="s">
        <v>20</v>
      </c>
      <c r="L240" s="39"/>
      <c r="M240" s="188" t="s">
        <v>20</v>
      </c>
      <c r="N240" s="189" t="s">
        <v>44</v>
      </c>
      <c r="O240" s="64"/>
      <c r="P240" s="190">
        <f>O240*H240</f>
        <v>0</v>
      </c>
      <c r="Q240" s="190">
        <v>0</v>
      </c>
      <c r="R240" s="190">
        <f>Q240*H240</f>
        <v>0</v>
      </c>
      <c r="S240" s="190">
        <v>0</v>
      </c>
      <c r="T240" s="191">
        <f>S240*H240</f>
        <v>0</v>
      </c>
      <c r="AR240" s="192" t="s">
        <v>129</v>
      </c>
      <c r="AT240" s="192" t="s">
        <v>125</v>
      </c>
      <c r="AU240" s="192" t="s">
        <v>82</v>
      </c>
      <c r="AY240" s="18" t="s">
        <v>123</v>
      </c>
      <c r="BE240" s="193">
        <f>IF(N240="základní",J240,0)</f>
        <v>0</v>
      </c>
      <c r="BF240" s="193">
        <f>IF(N240="snížená",J240,0)</f>
        <v>0</v>
      </c>
      <c r="BG240" s="193">
        <f>IF(N240="zákl. přenesená",J240,0)</f>
        <v>0</v>
      </c>
      <c r="BH240" s="193">
        <f>IF(N240="sníž. přenesená",J240,0)</f>
        <v>0</v>
      </c>
      <c r="BI240" s="193">
        <f>IF(N240="nulová",J240,0)</f>
        <v>0</v>
      </c>
      <c r="BJ240" s="18" t="s">
        <v>22</v>
      </c>
      <c r="BK240" s="193">
        <f>ROUND(I240*H240,2)</f>
        <v>0</v>
      </c>
      <c r="BL240" s="18" t="s">
        <v>129</v>
      </c>
      <c r="BM240" s="192" t="s">
        <v>798</v>
      </c>
    </row>
    <row r="241" spans="2:65" s="14" customFormat="1">
      <c r="B241" s="217"/>
      <c r="C241" s="218"/>
      <c r="D241" s="196" t="s">
        <v>131</v>
      </c>
      <c r="E241" s="219" t="s">
        <v>20</v>
      </c>
      <c r="F241" s="220" t="s">
        <v>302</v>
      </c>
      <c r="G241" s="218"/>
      <c r="H241" s="219" t="s">
        <v>20</v>
      </c>
      <c r="I241" s="221"/>
      <c r="J241" s="218"/>
      <c r="K241" s="218"/>
      <c r="L241" s="222"/>
      <c r="M241" s="223"/>
      <c r="N241" s="224"/>
      <c r="O241" s="224"/>
      <c r="P241" s="224"/>
      <c r="Q241" s="224"/>
      <c r="R241" s="224"/>
      <c r="S241" s="224"/>
      <c r="T241" s="225"/>
      <c r="AT241" s="226" t="s">
        <v>131</v>
      </c>
      <c r="AU241" s="226" t="s">
        <v>82</v>
      </c>
      <c r="AV241" s="14" t="s">
        <v>22</v>
      </c>
      <c r="AW241" s="14" t="s">
        <v>36</v>
      </c>
      <c r="AX241" s="14" t="s">
        <v>73</v>
      </c>
      <c r="AY241" s="226" t="s">
        <v>123</v>
      </c>
    </row>
    <row r="242" spans="2:65" s="12" customFormat="1">
      <c r="B242" s="194"/>
      <c r="C242" s="195"/>
      <c r="D242" s="196" t="s">
        <v>131</v>
      </c>
      <c r="E242" s="197" t="s">
        <v>20</v>
      </c>
      <c r="F242" s="198" t="s">
        <v>799</v>
      </c>
      <c r="G242" s="195"/>
      <c r="H242" s="199">
        <v>1.964</v>
      </c>
      <c r="I242" s="200"/>
      <c r="J242" s="195"/>
      <c r="K242" s="195"/>
      <c r="L242" s="201"/>
      <c r="M242" s="202"/>
      <c r="N242" s="203"/>
      <c r="O242" s="203"/>
      <c r="P242" s="203"/>
      <c r="Q242" s="203"/>
      <c r="R242" s="203"/>
      <c r="S242" s="203"/>
      <c r="T242" s="204"/>
      <c r="AT242" s="205" t="s">
        <v>131</v>
      </c>
      <c r="AU242" s="205" t="s">
        <v>82</v>
      </c>
      <c r="AV242" s="12" t="s">
        <v>82</v>
      </c>
      <c r="AW242" s="12" t="s">
        <v>36</v>
      </c>
      <c r="AX242" s="12" t="s">
        <v>73</v>
      </c>
      <c r="AY242" s="205" t="s">
        <v>123</v>
      </c>
    </row>
    <row r="243" spans="2:65" s="12" customFormat="1">
      <c r="B243" s="194"/>
      <c r="C243" s="195"/>
      <c r="D243" s="196" t="s">
        <v>131</v>
      </c>
      <c r="E243" s="197" t="s">
        <v>20</v>
      </c>
      <c r="F243" s="198" t="s">
        <v>800</v>
      </c>
      <c r="G243" s="195"/>
      <c r="H243" s="199">
        <v>9.3949999999999996</v>
      </c>
      <c r="I243" s="200"/>
      <c r="J243" s="195"/>
      <c r="K243" s="195"/>
      <c r="L243" s="201"/>
      <c r="M243" s="202"/>
      <c r="N243" s="203"/>
      <c r="O243" s="203"/>
      <c r="P243" s="203"/>
      <c r="Q243" s="203"/>
      <c r="R243" s="203"/>
      <c r="S243" s="203"/>
      <c r="T243" s="204"/>
      <c r="AT243" s="205" t="s">
        <v>131</v>
      </c>
      <c r="AU243" s="205" t="s">
        <v>82</v>
      </c>
      <c r="AV243" s="12" t="s">
        <v>82</v>
      </c>
      <c r="AW243" s="12" t="s">
        <v>36</v>
      </c>
      <c r="AX243" s="12" t="s">
        <v>73</v>
      </c>
      <c r="AY243" s="205" t="s">
        <v>123</v>
      </c>
    </row>
    <row r="244" spans="2:65" s="12" customFormat="1">
      <c r="B244" s="194"/>
      <c r="C244" s="195"/>
      <c r="D244" s="196" t="s">
        <v>131</v>
      </c>
      <c r="E244" s="197" t="s">
        <v>20</v>
      </c>
      <c r="F244" s="198" t="s">
        <v>801</v>
      </c>
      <c r="G244" s="195"/>
      <c r="H244" s="199">
        <v>4.0339999999999998</v>
      </c>
      <c r="I244" s="200"/>
      <c r="J244" s="195"/>
      <c r="K244" s="195"/>
      <c r="L244" s="201"/>
      <c r="M244" s="202"/>
      <c r="N244" s="203"/>
      <c r="O244" s="203"/>
      <c r="P244" s="203"/>
      <c r="Q244" s="203"/>
      <c r="R244" s="203"/>
      <c r="S244" s="203"/>
      <c r="T244" s="204"/>
      <c r="AT244" s="205" t="s">
        <v>131</v>
      </c>
      <c r="AU244" s="205" t="s">
        <v>82</v>
      </c>
      <c r="AV244" s="12" t="s">
        <v>82</v>
      </c>
      <c r="AW244" s="12" t="s">
        <v>36</v>
      </c>
      <c r="AX244" s="12" t="s">
        <v>73</v>
      </c>
      <c r="AY244" s="205" t="s">
        <v>123</v>
      </c>
    </row>
    <row r="245" spans="2:65" s="12" customFormat="1">
      <c r="B245" s="194"/>
      <c r="C245" s="195"/>
      <c r="D245" s="196" t="s">
        <v>131</v>
      </c>
      <c r="E245" s="197" t="s">
        <v>20</v>
      </c>
      <c r="F245" s="198" t="s">
        <v>802</v>
      </c>
      <c r="G245" s="195"/>
      <c r="H245" s="199">
        <v>3.6110000000000002</v>
      </c>
      <c r="I245" s="200"/>
      <c r="J245" s="195"/>
      <c r="K245" s="195"/>
      <c r="L245" s="201"/>
      <c r="M245" s="202"/>
      <c r="N245" s="203"/>
      <c r="O245" s="203"/>
      <c r="P245" s="203"/>
      <c r="Q245" s="203"/>
      <c r="R245" s="203"/>
      <c r="S245" s="203"/>
      <c r="T245" s="204"/>
      <c r="AT245" s="205" t="s">
        <v>131</v>
      </c>
      <c r="AU245" s="205" t="s">
        <v>82</v>
      </c>
      <c r="AV245" s="12" t="s">
        <v>82</v>
      </c>
      <c r="AW245" s="12" t="s">
        <v>36</v>
      </c>
      <c r="AX245" s="12" t="s">
        <v>73</v>
      </c>
      <c r="AY245" s="205" t="s">
        <v>123</v>
      </c>
    </row>
    <row r="246" spans="2:65" s="12" customFormat="1">
      <c r="B246" s="194"/>
      <c r="C246" s="195"/>
      <c r="D246" s="196" t="s">
        <v>131</v>
      </c>
      <c r="E246" s="197" t="s">
        <v>20</v>
      </c>
      <c r="F246" s="198" t="s">
        <v>803</v>
      </c>
      <c r="G246" s="195"/>
      <c r="H246" s="199">
        <v>13.848000000000001</v>
      </c>
      <c r="I246" s="200"/>
      <c r="J246" s="195"/>
      <c r="K246" s="195"/>
      <c r="L246" s="201"/>
      <c r="M246" s="202"/>
      <c r="N246" s="203"/>
      <c r="O246" s="203"/>
      <c r="P246" s="203"/>
      <c r="Q246" s="203"/>
      <c r="R246" s="203"/>
      <c r="S246" s="203"/>
      <c r="T246" s="204"/>
      <c r="AT246" s="205" t="s">
        <v>131</v>
      </c>
      <c r="AU246" s="205" t="s">
        <v>82</v>
      </c>
      <c r="AV246" s="12" t="s">
        <v>82</v>
      </c>
      <c r="AW246" s="12" t="s">
        <v>36</v>
      </c>
      <c r="AX246" s="12" t="s">
        <v>73</v>
      </c>
      <c r="AY246" s="205" t="s">
        <v>123</v>
      </c>
    </row>
    <row r="247" spans="2:65" s="12" customFormat="1">
      <c r="B247" s="194"/>
      <c r="C247" s="195"/>
      <c r="D247" s="196" t="s">
        <v>131</v>
      </c>
      <c r="E247" s="197" t="s">
        <v>20</v>
      </c>
      <c r="F247" s="198" t="s">
        <v>804</v>
      </c>
      <c r="G247" s="195"/>
      <c r="H247" s="199">
        <v>10.047000000000001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131</v>
      </c>
      <c r="AU247" s="205" t="s">
        <v>82</v>
      </c>
      <c r="AV247" s="12" t="s">
        <v>82</v>
      </c>
      <c r="AW247" s="12" t="s">
        <v>36</v>
      </c>
      <c r="AX247" s="12" t="s">
        <v>73</v>
      </c>
      <c r="AY247" s="205" t="s">
        <v>123</v>
      </c>
    </row>
    <row r="248" spans="2:65" s="12" customFormat="1">
      <c r="B248" s="194"/>
      <c r="C248" s="195"/>
      <c r="D248" s="196" t="s">
        <v>131</v>
      </c>
      <c r="E248" s="197" t="s">
        <v>20</v>
      </c>
      <c r="F248" s="198" t="s">
        <v>805</v>
      </c>
      <c r="G248" s="195"/>
      <c r="H248" s="199">
        <v>2.444</v>
      </c>
      <c r="I248" s="200"/>
      <c r="J248" s="195"/>
      <c r="K248" s="195"/>
      <c r="L248" s="201"/>
      <c r="M248" s="202"/>
      <c r="N248" s="203"/>
      <c r="O248" s="203"/>
      <c r="P248" s="203"/>
      <c r="Q248" s="203"/>
      <c r="R248" s="203"/>
      <c r="S248" s="203"/>
      <c r="T248" s="204"/>
      <c r="AT248" s="205" t="s">
        <v>131</v>
      </c>
      <c r="AU248" s="205" t="s">
        <v>82</v>
      </c>
      <c r="AV248" s="12" t="s">
        <v>82</v>
      </c>
      <c r="AW248" s="12" t="s">
        <v>36</v>
      </c>
      <c r="AX248" s="12" t="s">
        <v>73</v>
      </c>
      <c r="AY248" s="205" t="s">
        <v>123</v>
      </c>
    </row>
    <row r="249" spans="2:65" s="13" customFormat="1">
      <c r="B249" s="206"/>
      <c r="C249" s="207"/>
      <c r="D249" s="196" t="s">
        <v>131</v>
      </c>
      <c r="E249" s="208" t="s">
        <v>20</v>
      </c>
      <c r="F249" s="209" t="s">
        <v>192</v>
      </c>
      <c r="G249" s="207"/>
      <c r="H249" s="210">
        <v>45.343000000000004</v>
      </c>
      <c r="I249" s="211"/>
      <c r="J249" s="207"/>
      <c r="K249" s="207"/>
      <c r="L249" s="212"/>
      <c r="M249" s="213"/>
      <c r="N249" s="214"/>
      <c r="O249" s="214"/>
      <c r="P249" s="214"/>
      <c r="Q249" s="214"/>
      <c r="R249" s="214"/>
      <c r="S249" s="214"/>
      <c r="T249" s="215"/>
      <c r="AT249" s="216" t="s">
        <v>131</v>
      </c>
      <c r="AU249" s="216" t="s">
        <v>82</v>
      </c>
      <c r="AV249" s="13" t="s">
        <v>129</v>
      </c>
      <c r="AW249" s="13" t="s">
        <v>36</v>
      </c>
      <c r="AX249" s="13" t="s">
        <v>22</v>
      </c>
      <c r="AY249" s="216" t="s">
        <v>123</v>
      </c>
    </row>
    <row r="250" spans="2:65" s="1" customFormat="1" ht="16.5" customHeight="1">
      <c r="B250" s="35"/>
      <c r="C250" s="181" t="s">
        <v>415</v>
      </c>
      <c r="D250" s="181" t="s">
        <v>125</v>
      </c>
      <c r="E250" s="182" t="s">
        <v>347</v>
      </c>
      <c r="F250" s="183" t="s">
        <v>348</v>
      </c>
      <c r="G250" s="184" t="s">
        <v>349</v>
      </c>
      <c r="H250" s="185">
        <v>8.5</v>
      </c>
      <c r="I250" s="186"/>
      <c r="J250" s="187">
        <f>ROUND(I250*H250,2)</f>
        <v>0</v>
      </c>
      <c r="K250" s="183" t="s">
        <v>20</v>
      </c>
      <c r="L250" s="39"/>
      <c r="M250" s="188" t="s">
        <v>20</v>
      </c>
      <c r="N250" s="189" t="s">
        <v>44</v>
      </c>
      <c r="O250" s="64"/>
      <c r="P250" s="190">
        <f>O250*H250</f>
        <v>0</v>
      </c>
      <c r="Q250" s="190">
        <v>6.6E-3</v>
      </c>
      <c r="R250" s="190">
        <f>Q250*H250</f>
        <v>5.6099999999999997E-2</v>
      </c>
      <c r="S250" s="190">
        <v>0</v>
      </c>
      <c r="T250" s="191">
        <f>S250*H250</f>
        <v>0</v>
      </c>
      <c r="AR250" s="192" t="s">
        <v>129</v>
      </c>
      <c r="AT250" s="192" t="s">
        <v>125</v>
      </c>
      <c r="AU250" s="192" t="s">
        <v>82</v>
      </c>
      <c r="AY250" s="18" t="s">
        <v>123</v>
      </c>
      <c r="BE250" s="193">
        <f>IF(N250="základní",J250,0)</f>
        <v>0</v>
      </c>
      <c r="BF250" s="193">
        <f>IF(N250="snížená",J250,0)</f>
        <v>0</v>
      </c>
      <c r="BG250" s="193">
        <f>IF(N250="zákl. přenesená",J250,0)</f>
        <v>0</v>
      </c>
      <c r="BH250" s="193">
        <f>IF(N250="sníž. přenesená",J250,0)</f>
        <v>0</v>
      </c>
      <c r="BI250" s="193">
        <f>IF(N250="nulová",J250,0)</f>
        <v>0</v>
      </c>
      <c r="BJ250" s="18" t="s">
        <v>22</v>
      </c>
      <c r="BK250" s="193">
        <f>ROUND(I250*H250,2)</f>
        <v>0</v>
      </c>
      <c r="BL250" s="18" t="s">
        <v>129</v>
      </c>
      <c r="BM250" s="192" t="s">
        <v>806</v>
      </c>
    </row>
    <row r="251" spans="2:65" s="12" customFormat="1">
      <c r="B251" s="194"/>
      <c r="C251" s="195"/>
      <c r="D251" s="196" t="s">
        <v>131</v>
      </c>
      <c r="E251" s="197" t="s">
        <v>20</v>
      </c>
      <c r="F251" s="198" t="s">
        <v>479</v>
      </c>
      <c r="G251" s="195"/>
      <c r="H251" s="199">
        <v>5.5</v>
      </c>
      <c r="I251" s="200"/>
      <c r="J251" s="195"/>
      <c r="K251" s="195"/>
      <c r="L251" s="201"/>
      <c r="M251" s="202"/>
      <c r="N251" s="203"/>
      <c r="O251" s="203"/>
      <c r="P251" s="203"/>
      <c r="Q251" s="203"/>
      <c r="R251" s="203"/>
      <c r="S251" s="203"/>
      <c r="T251" s="204"/>
      <c r="AT251" s="205" t="s">
        <v>131</v>
      </c>
      <c r="AU251" s="205" t="s">
        <v>82</v>
      </c>
      <c r="AV251" s="12" t="s">
        <v>82</v>
      </c>
      <c r="AW251" s="12" t="s">
        <v>36</v>
      </c>
      <c r="AX251" s="12" t="s">
        <v>73</v>
      </c>
      <c r="AY251" s="205" t="s">
        <v>123</v>
      </c>
    </row>
    <row r="252" spans="2:65" s="12" customFormat="1">
      <c r="B252" s="194"/>
      <c r="C252" s="195"/>
      <c r="D252" s="196" t="s">
        <v>131</v>
      </c>
      <c r="E252" s="197" t="s">
        <v>20</v>
      </c>
      <c r="F252" s="198" t="s">
        <v>807</v>
      </c>
      <c r="G252" s="195"/>
      <c r="H252" s="199">
        <v>3</v>
      </c>
      <c r="I252" s="200"/>
      <c r="J252" s="195"/>
      <c r="K252" s="195"/>
      <c r="L252" s="201"/>
      <c r="M252" s="202"/>
      <c r="N252" s="203"/>
      <c r="O252" s="203"/>
      <c r="P252" s="203"/>
      <c r="Q252" s="203"/>
      <c r="R252" s="203"/>
      <c r="S252" s="203"/>
      <c r="T252" s="204"/>
      <c r="AT252" s="205" t="s">
        <v>131</v>
      </c>
      <c r="AU252" s="205" t="s">
        <v>82</v>
      </c>
      <c r="AV252" s="12" t="s">
        <v>82</v>
      </c>
      <c r="AW252" s="12" t="s">
        <v>36</v>
      </c>
      <c r="AX252" s="12" t="s">
        <v>73</v>
      </c>
      <c r="AY252" s="205" t="s">
        <v>123</v>
      </c>
    </row>
    <row r="253" spans="2:65" s="13" customFormat="1">
      <c r="B253" s="206"/>
      <c r="C253" s="207"/>
      <c r="D253" s="196" t="s">
        <v>131</v>
      </c>
      <c r="E253" s="208" t="s">
        <v>20</v>
      </c>
      <c r="F253" s="209" t="s">
        <v>192</v>
      </c>
      <c r="G253" s="207"/>
      <c r="H253" s="210">
        <v>8.5</v>
      </c>
      <c r="I253" s="211"/>
      <c r="J253" s="207"/>
      <c r="K253" s="207"/>
      <c r="L253" s="212"/>
      <c r="M253" s="213"/>
      <c r="N253" s="214"/>
      <c r="O253" s="214"/>
      <c r="P253" s="214"/>
      <c r="Q253" s="214"/>
      <c r="R253" s="214"/>
      <c r="S253" s="214"/>
      <c r="T253" s="215"/>
      <c r="AT253" s="216" t="s">
        <v>131</v>
      </c>
      <c r="AU253" s="216" t="s">
        <v>82</v>
      </c>
      <c r="AV253" s="13" t="s">
        <v>129</v>
      </c>
      <c r="AW253" s="13" t="s">
        <v>36</v>
      </c>
      <c r="AX253" s="13" t="s">
        <v>22</v>
      </c>
      <c r="AY253" s="216" t="s">
        <v>123</v>
      </c>
    </row>
    <row r="254" spans="2:65" s="1" customFormat="1" ht="16.5" customHeight="1">
      <c r="B254" s="35"/>
      <c r="C254" s="238" t="s">
        <v>421</v>
      </c>
      <c r="D254" s="238" t="s">
        <v>286</v>
      </c>
      <c r="E254" s="239" t="s">
        <v>353</v>
      </c>
      <c r="F254" s="240" t="s">
        <v>354</v>
      </c>
      <c r="G254" s="241" t="s">
        <v>349</v>
      </c>
      <c r="H254" s="242">
        <v>2.5</v>
      </c>
      <c r="I254" s="243"/>
      <c r="J254" s="244">
        <f>ROUND(I254*H254,2)</f>
        <v>0</v>
      </c>
      <c r="K254" s="240" t="s">
        <v>20</v>
      </c>
      <c r="L254" s="245"/>
      <c r="M254" s="246" t="s">
        <v>20</v>
      </c>
      <c r="N254" s="247" t="s">
        <v>44</v>
      </c>
      <c r="O254" s="64"/>
      <c r="P254" s="190">
        <f>O254*H254</f>
        <v>0</v>
      </c>
      <c r="Q254" s="190">
        <v>2.75E-2</v>
      </c>
      <c r="R254" s="190">
        <f>Q254*H254</f>
        <v>6.8750000000000006E-2</v>
      </c>
      <c r="S254" s="190">
        <v>0</v>
      </c>
      <c r="T254" s="191">
        <f>S254*H254</f>
        <v>0</v>
      </c>
      <c r="AR254" s="192" t="s">
        <v>161</v>
      </c>
      <c r="AT254" s="192" t="s">
        <v>286</v>
      </c>
      <c r="AU254" s="192" t="s">
        <v>82</v>
      </c>
      <c r="AY254" s="18" t="s">
        <v>123</v>
      </c>
      <c r="BE254" s="193">
        <f>IF(N254="základní",J254,0)</f>
        <v>0</v>
      </c>
      <c r="BF254" s="193">
        <f>IF(N254="snížená",J254,0)</f>
        <v>0</v>
      </c>
      <c r="BG254" s="193">
        <f>IF(N254="zákl. přenesená",J254,0)</f>
        <v>0</v>
      </c>
      <c r="BH254" s="193">
        <f>IF(N254="sníž. přenesená",J254,0)</f>
        <v>0</v>
      </c>
      <c r="BI254" s="193">
        <f>IF(N254="nulová",J254,0)</f>
        <v>0</v>
      </c>
      <c r="BJ254" s="18" t="s">
        <v>22</v>
      </c>
      <c r="BK254" s="193">
        <f>ROUND(I254*H254,2)</f>
        <v>0</v>
      </c>
      <c r="BL254" s="18" t="s">
        <v>129</v>
      </c>
      <c r="BM254" s="192" t="s">
        <v>808</v>
      </c>
    </row>
    <row r="255" spans="2:65" s="12" customFormat="1">
      <c r="B255" s="194"/>
      <c r="C255" s="195"/>
      <c r="D255" s="196" t="s">
        <v>131</v>
      </c>
      <c r="E255" s="197" t="s">
        <v>20</v>
      </c>
      <c r="F255" s="198" t="s">
        <v>356</v>
      </c>
      <c r="G255" s="195"/>
      <c r="H255" s="199">
        <v>1.5</v>
      </c>
      <c r="I255" s="200"/>
      <c r="J255" s="195"/>
      <c r="K255" s="195"/>
      <c r="L255" s="201"/>
      <c r="M255" s="202"/>
      <c r="N255" s="203"/>
      <c r="O255" s="203"/>
      <c r="P255" s="203"/>
      <c r="Q255" s="203"/>
      <c r="R255" s="203"/>
      <c r="S255" s="203"/>
      <c r="T255" s="204"/>
      <c r="AT255" s="205" t="s">
        <v>131</v>
      </c>
      <c r="AU255" s="205" t="s">
        <v>82</v>
      </c>
      <c r="AV255" s="12" t="s">
        <v>82</v>
      </c>
      <c r="AW255" s="12" t="s">
        <v>36</v>
      </c>
      <c r="AX255" s="12" t="s">
        <v>73</v>
      </c>
      <c r="AY255" s="205" t="s">
        <v>123</v>
      </c>
    </row>
    <row r="256" spans="2:65" s="12" customFormat="1">
      <c r="B256" s="194"/>
      <c r="C256" s="195"/>
      <c r="D256" s="196" t="s">
        <v>131</v>
      </c>
      <c r="E256" s="197" t="s">
        <v>20</v>
      </c>
      <c r="F256" s="198" t="s">
        <v>809</v>
      </c>
      <c r="G256" s="195"/>
      <c r="H256" s="199">
        <v>1</v>
      </c>
      <c r="I256" s="200"/>
      <c r="J256" s="195"/>
      <c r="K256" s="195"/>
      <c r="L256" s="201"/>
      <c r="M256" s="202"/>
      <c r="N256" s="203"/>
      <c r="O256" s="203"/>
      <c r="P256" s="203"/>
      <c r="Q256" s="203"/>
      <c r="R256" s="203"/>
      <c r="S256" s="203"/>
      <c r="T256" s="204"/>
      <c r="AT256" s="205" t="s">
        <v>131</v>
      </c>
      <c r="AU256" s="205" t="s">
        <v>82</v>
      </c>
      <c r="AV256" s="12" t="s">
        <v>82</v>
      </c>
      <c r="AW256" s="12" t="s">
        <v>36</v>
      </c>
      <c r="AX256" s="12" t="s">
        <v>73</v>
      </c>
      <c r="AY256" s="205" t="s">
        <v>123</v>
      </c>
    </row>
    <row r="257" spans="2:65" s="13" customFormat="1">
      <c r="B257" s="206"/>
      <c r="C257" s="207"/>
      <c r="D257" s="196" t="s">
        <v>131</v>
      </c>
      <c r="E257" s="208" t="s">
        <v>20</v>
      </c>
      <c r="F257" s="209" t="s">
        <v>192</v>
      </c>
      <c r="G257" s="207"/>
      <c r="H257" s="210">
        <v>2.5</v>
      </c>
      <c r="I257" s="211"/>
      <c r="J257" s="207"/>
      <c r="K257" s="207"/>
      <c r="L257" s="212"/>
      <c r="M257" s="213"/>
      <c r="N257" s="214"/>
      <c r="O257" s="214"/>
      <c r="P257" s="214"/>
      <c r="Q257" s="214"/>
      <c r="R257" s="214"/>
      <c r="S257" s="214"/>
      <c r="T257" s="215"/>
      <c r="AT257" s="216" t="s">
        <v>131</v>
      </c>
      <c r="AU257" s="216" t="s">
        <v>82</v>
      </c>
      <c r="AV257" s="13" t="s">
        <v>129</v>
      </c>
      <c r="AW257" s="13" t="s">
        <v>36</v>
      </c>
      <c r="AX257" s="13" t="s">
        <v>22</v>
      </c>
      <c r="AY257" s="216" t="s">
        <v>123</v>
      </c>
    </row>
    <row r="258" spans="2:65" s="1" customFormat="1" ht="16.5" customHeight="1">
      <c r="B258" s="35"/>
      <c r="C258" s="238" t="s">
        <v>425</v>
      </c>
      <c r="D258" s="238" t="s">
        <v>286</v>
      </c>
      <c r="E258" s="239" t="s">
        <v>358</v>
      </c>
      <c r="F258" s="240" t="s">
        <v>359</v>
      </c>
      <c r="G258" s="241" t="s">
        <v>349</v>
      </c>
      <c r="H258" s="242">
        <v>2</v>
      </c>
      <c r="I258" s="243"/>
      <c r="J258" s="244">
        <f>ROUND(I258*H258,2)</f>
        <v>0</v>
      </c>
      <c r="K258" s="240" t="s">
        <v>20</v>
      </c>
      <c r="L258" s="245"/>
      <c r="M258" s="246" t="s">
        <v>20</v>
      </c>
      <c r="N258" s="247" t="s">
        <v>44</v>
      </c>
      <c r="O258" s="64"/>
      <c r="P258" s="190">
        <f>O258*H258</f>
        <v>0</v>
      </c>
      <c r="Q258" s="190">
        <v>0.04</v>
      </c>
      <c r="R258" s="190">
        <f>Q258*H258</f>
        <v>0.08</v>
      </c>
      <c r="S258" s="190">
        <v>0</v>
      </c>
      <c r="T258" s="191">
        <f>S258*H258</f>
        <v>0</v>
      </c>
      <c r="AR258" s="192" t="s">
        <v>161</v>
      </c>
      <c r="AT258" s="192" t="s">
        <v>286</v>
      </c>
      <c r="AU258" s="192" t="s">
        <v>82</v>
      </c>
      <c r="AY258" s="18" t="s">
        <v>123</v>
      </c>
      <c r="BE258" s="193">
        <f>IF(N258="základní",J258,0)</f>
        <v>0</v>
      </c>
      <c r="BF258" s="193">
        <f>IF(N258="snížená",J258,0)</f>
        <v>0</v>
      </c>
      <c r="BG258" s="193">
        <f>IF(N258="zákl. přenesená",J258,0)</f>
        <v>0</v>
      </c>
      <c r="BH258" s="193">
        <f>IF(N258="sníž. přenesená",J258,0)</f>
        <v>0</v>
      </c>
      <c r="BI258" s="193">
        <f>IF(N258="nulová",J258,0)</f>
        <v>0</v>
      </c>
      <c r="BJ258" s="18" t="s">
        <v>22</v>
      </c>
      <c r="BK258" s="193">
        <f>ROUND(I258*H258,2)</f>
        <v>0</v>
      </c>
      <c r="BL258" s="18" t="s">
        <v>129</v>
      </c>
      <c r="BM258" s="192" t="s">
        <v>810</v>
      </c>
    </row>
    <row r="259" spans="2:65" s="12" customFormat="1">
      <c r="B259" s="194"/>
      <c r="C259" s="195"/>
      <c r="D259" s="196" t="s">
        <v>131</v>
      </c>
      <c r="E259" s="197" t="s">
        <v>20</v>
      </c>
      <c r="F259" s="198" t="s">
        <v>361</v>
      </c>
      <c r="G259" s="195"/>
      <c r="H259" s="199">
        <v>2</v>
      </c>
      <c r="I259" s="200"/>
      <c r="J259" s="195"/>
      <c r="K259" s="195"/>
      <c r="L259" s="201"/>
      <c r="M259" s="202"/>
      <c r="N259" s="203"/>
      <c r="O259" s="203"/>
      <c r="P259" s="203"/>
      <c r="Q259" s="203"/>
      <c r="R259" s="203"/>
      <c r="S259" s="203"/>
      <c r="T259" s="204"/>
      <c r="AT259" s="205" t="s">
        <v>131</v>
      </c>
      <c r="AU259" s="205" t="s">
        <v>82</v>
      </c>
      <c r="AV259" s="12" t="s">
        <v>82</v>
      </c>
      <c r="AW259" s="12" t="s">
        <v>36</v>
      </c>
      <c r="AX259" s="12" t="s">
        <v>22</v>
      </c>
      <c r="AY259" s="205" t="s">
        <v>123</v>
      </c>
    </row>
    <row r="260" spans="2:65" s="1" customFormat="1" ht="16.5" customHeight="1">
      <c r="B260" s="35"/>
      <c r="C260" s="238" t="s">
        <v>431</v>
      </c>
      <c r="D260" s="238" t="s">
        <v>286</v>
      </c>
      <c r="E260" s="239" t="s">
        <v>811</v>
      </c>
      <c r="F260" s="240" t="s">
        <v>812</v>
      </c>
      <c r="G260" s="241" t="s">
        <v>349</v>
      </c>
      <c r="H260" s="242">
        <v>1</v>
      </c>
      <c r="I260" s="243"/>
      <c r="J260" s="244">
        <f>ROUND(I260*H260,2)</f>
        <v>0</v>
      </c>
      <c r="K260" s="240" t="s">
        <v>20</v>
      </c>
      <c r="L260" s="245"/>
      <c r="M260" s="246" t="s">
        <v>20</v>
      </c>
      <c r="N260" s="247" t="s">
        <v>44</v>
      </c>
      <c r="O260" s="64"/>
      <c r="P260" s="190">
        <f>O260*H260</f>
        <v>0</v>
      </c>
      <c r="Q260" s="190">
        <v>5.3999999999999999E-2</v>
      </c>
      <c r="R260" s="190">
        <f>Q260*H260</f>
        <v>5.3999999999999999E-2</v>
      </c>
      <c r="S260" s="190">
        <v>0</v>
      </c>
      <c r="T260" s="191">
        <f>S260*H260</f>
        <v>0</v>
      </c>
      <c r="AR260" s="192" t="s">
        <v>161</v>
      </c>
      <c r="AT260" s="192" t="s">
        <v>286</v>
      </c>
      <c r="AU260" s="192" t="s">
        <v>82</v>
      </c>
      <c r="AY260" s="18" t="s">
        <v>123</v>
      </c>
      <c r="BE260" s="193">
        <f>IF(N260="základní",J260,0)</f>
        <v>0</v>
      </c>
      <c r="BF260" s="193">
        <f>IF(N260="snížená",J260,0)</f>
        <v>0</v>
      </c>
      <c r="BG260" s="193">
        <f>IF(N260="zákl. přenesená",J260,0)</f>
        <v>0</v>
      </c>
      <c r="BH260" s="193">
        <f>IF(N260="sníž. přenesená",J260,0)</f>
        <v>0</v>
      </c>
      <c r="BI260" s="193">
        <f>IF(N260="nulová",J260,0)</f>
        <v>0</v>
      </c>
      <c r="BJ260" s="18" t="s">
        <v>22</v>
      </c>
      <c r="BK260" s="193">
        <f>ROUND(I260*H260,2)</f>
        <v>0</v>
      </c>
      <c r="BL260" s="18" t="s">
        <v>129</v>
      </c>
      <c r="BM260" s="192" t="s">
        <v>813</v>
      </c>
    </row>
    <row r="261" spans="2:65" s="12" customFormat="1">
      <c r="B261" s="194"/>
      <c r="C261" s="195"/>
      <c r="D261" s="196" t="s">
        <v>131</v>
      </c>
      <c r="E261" s="197" t="s">
        <v>20</v>
      </c>
      <c r="F261" s="198" t="s">
        <v>814</v>
      </c>
      <c r="G261" s="195"/>
      <c r="H261" s="199">
        <v>1</v>
      </c>
      <c r="I261" s="200"/>
      <c r="J261" s="195"/>
      <c r="K261" s="195"/>
      <c r="L261" s="201"/>
      <c r="M261" s="202"/>
      <c r="N261" s="203"/>
      <c r="O261" s="203"/>
      <c r="P261" s="203"/>
      <c r="Q261" s="203"/>
      <c r="R261" s="203"/>
      <c r="S261" s="203"/>
      <c r="T261" s="204"/>
      <c r="AT261" s="205" t="s">
        <v>131</v>
      </c>
      <c r="AU261" s="205" t="s">
        <v>82</v>
      </c>
      <c r="AV261" s="12" t="s">
        <v>82</v>
      </c>
      <c r="AW261" s="12" t="s">
        <v>36</v>
      </c>
      <c r="AX261" s="12" t="s">
        <v>22</v>
      </c>
      <c r="AY261" s="205" t="s">
        <v>123</v>
      </c>
    </row>
    <row r="262" spans="2:65" s="1" customFormat="1" ht="16.5" customHeight="1">
      <c r="B262" s="35"/>
      <c r="C262" s="238" t="s">
        <v>437</v>
      </c>
      <c r="D262" s="238" t="s">
        <v>286</v>
      </c>
      <c r="E262" s="239" t="s">
        <v>363</v>
      </c>
      <c r="F262" s="240" t="s">
        <v>364</v>
      </c>
      <c r="G262" s="241" t="s">
        <v>349</v>
      </c>
      <c r="H262" s="242">
        <v>3</v>
      </c>
      <c r="I262" s="243"/>
      <c r="J262" s="244">
        <f>ROUND(I262*H262,2)</f>
        <v>0</v>
      </c>
      <c r="K262" s="240" t="s">
        <v>20</v>
      </c>
      <c r="L262" s="245"/>
      <c r="M262" s="246" t="s">
        <v>20</v>
      </c>
      <c r="N262" s="247" t="s">
        <v>44</v>
      </c>
      <c r="O262" s="64"/>
      <c r="P262" s="190">
        <f>O262*H262</f>
        <v>0</v>
      </c>
      <c r="Q262" s="190">
        <v>6.8000000000000005E-2</v>
      </c>
      <c r="R262" s="190">
        <f>Q262*H262</f>
        <v>0.20400000000000001</v>
      </c>
      <c r="S262" s="190">
        <v>0</v>
      </c>
      <c r="T262" s="191">
        <f>S262*H262</f>
        <v>0</v>
      </c>
      <c r="AR262" s="192" t="s">
        <v>161</v>
      </c>
      <c r="AT262" s="192" t="s">
        <v>286</v>
      </c>
      <c r="AU262" s="192" t="s">
        <v>82</v>
      </c>
      <c r="AY262" s="18" t="s">
        <v>123</v>
      </c>
      <c r="BE262" s="193">
        <f>IF(N262="základní",J262,0)</f>
        <v>0</v>
      </c>
      <c r="BF262" s="193">
        <f>IF(N262="snížená",J262,0)</f>
        <v>0</v>
      </c>
      <c r="BG262" s="193">
        <f>IF(N262="zákl. přenesená",J262,0)</f>
        <v>0</v>
      </c>
      <c r="BH262" s="193">
        <f>IF(N262="sníž. přenesená",J262,0)</f>
        <v>0</v>
      </c>
      <c r="BI262" s="193">
        <f>IF(N262="nulová",J262,0)</f>
        <v>0</v>
      </c>
      <c r="BJ262" s="18" t="s">
        <v>22</v>
      </c>
      <c r="BK262" s="193">
        <f>ROUND(I262*H262,2)</f>
        <v>0</v>
      </c>
      <c r="BL262" s="18" t="s">
        <v>129</v>
      </c>
      <c r="BM262" s="192" t="s">
        <v>815</v>
      </c>
    </row>
    <row r="263" spans="2:65" s="12" customFormat="1">
      <c r="B263" s="194"/>
      <c r="C263" s="195"/>
      <c r="D263" s="196" t="s">
        <v>131</v>
      </c>
      <c r="E263" s="197" t="s">
        <v>20</v>
      </c>
      <c r="F263" s="198" t="s">
        <v>361</v>
      </c>
      <c r="G263" s="195"/>
      <c r="H263" s="199">
        <v>2</v>
      </c>
      <c r="I263" s="200"/>
      <c r="J263" s="195"/>
      <c r="K263" s="195"/>
      <c r="L263" s="201"/>
      <c r="M263" s="202"/>
      <c r="N263" s="203"/>
      <c r="O263" s="203"/>
      <c r="P263" s="203"/>
      <c r="Q263" s="203"/>
      <c r="R263" s="203"/>
      <c r="S263" s="203"/>
      <c r="T263" s="204"/>
      <c r="AT263" s="205" t="s">
        <v>131</v>
      </c>
      <c r="AU263" s="205" t="s">
        <v>82</v>
      </c>
      <c r="AV263" s="12" t="s">
        <v>82</v>
      </c>
      <c r="AW263" s="12" t="s">
        <v>36</v>
      </c>
      <c r="AX263" s="12" t="s">
        <v>73</v>
      </c>
      <c r="AY263" s="205" t="s">
        <v>123</v>
      </c>
    </row>
    <row r="264" spans="2:65" s="12" customFormat="1">
      <c r="B264" s="194"/>
      <c r="C264" s="195"/>
      <c r="D264" s="196" t="s">
        <v>131</v>
      </c>
      <c r="E264" s="197" t="s">
        <v>20</v>
      </c>
      <c r="F264" s="198" t="s">
        <v>814</v>
      </c>
      <c r="G264" s="195"/>
      <c r="H264" s="199">
        <v>1</v>
      </c>
      <c r="I264" s="200"/>
      <c r="J264" s="195"/>
      <c r="K264" s="195"/>
      <c r="L264" s="201"/>
      <c r="M264" s="202"/>
      <c r="N264" s="203"/>
      <c r="O264" s="203"/>
      <c r="P264" s="203"/>
      <c r="Q264" s="203"/>
      <c r="R264" s="203"/>
      <c r="S264" s="203"/>
      <c r="T264" s="204"/>
      <c r="AT264" s="205" t="s">
        <v>131</v>
      </c>
      <c r="AU264" s="205" t="s">
        <v>82</v>
      </c>
      <c r="AV264" s="12" t="s">
        <v>82</v>
      </c>
      <c r="AW264" s="12" t="s">
        <v>36</v>
      </c>
      <c r="AX264" s="12" t="s">
        <v>73</v>
      </c>
      <c r="AY264" s="205" t="s">
        <v>123</v>
      </c>
    </row>
    <row r="265" spans="2:65" s="13" customFormat="1">
      <c r="B265" s="206"/>
      <c r="C265" s="207"/>
      <c r="D265" s="196" t="s">
        <v>131</v>
      </c>
      <c r="E265" s="208" t="s">
        <v>20</v>
      </c>
      <c r="F265" s="209" t="s">
        <v>192</v>
      </c>
      <c r="G265" s="207"/>
      <c r="H265" s="210">
        <v>3</v>
      </c>
      <c r="I265" s="211"/>
      <c r="J265" s="207"/>
      <c r="K265" s="207"/>
      <c r="L265" s="212"/>
      <c r="M265" s="213"/>
      <c r="N265" s="214"/>
      <c r="O265" s="214"/>
      <c r="P265" s="214"/>
      <c r="Q265" s="214"/>
      <c r="R265" s="214"/>
      <c r="S265" s="214"/>
      <c r="T265" s="215"/>
      <c r="AT265" s="216" t="s">
        <v>131</v>
      </c>
      <c r="AU265" s="216" t="s">
        <v>82</v>
      </c>
      <c r="AV265" s="13" t="s">
        <v>129</v>
      </c>
      <c r="AW265" s="13" t="s">
        <v>36</v>
      </c>
      <c r="AX265" s="13" t="s">
        <v>22</v>
      </c>
      <c r="AY265" s="216" t="s">
        <v>123</v>
      </c>
    </row>
    <row r="266" spans="2:65" s="11" customFormat="1" ht="22.9" customHeight="1">
      <c r="B266" s="165"/>
      <c r="C266" s="166"/>
      <c r="D266" s="167" t="s">
        <v>72</v>
      </c>
      <c r="E266" s="179" t="s">
        <v>146</v>
      </c>
      <c r="F266" s="179" t="s">
        <v>386</v>
      </c>
      <c r="G266" s="166"/>
      <c r="H266" s="166"/>
      <c r="I266" s="169"/>
      <c r="J266" s="180">
        <f>BK266</f>
        <v>0</v>
      </c>
      <c r="K266" s="166"/>
      <c r="L266" s="171"/>
      <c r="M266" s="172"/>
      <c r="N266" s="173"/>
      <c r="O266" s="173"/>
      <c r="P266" s="174">
        <f>SUM(P267:P291)</f>
        <v>0</v>
      </c>
      <c r="Q266" s="173"/>
      <c r="R266" s="174">
        <f>SUM(R267:R291)</f>
        <v>5.3581810000000001</v>
      </c>
      <c r="S266" s="173"/>
      <c r="T266" s="175">
        <f>SUM(T267:T291)</f>
        <v>0</v>
      </c>
      <c r="AR266" s="176" t="s">
        <v>22</v>
      </c>
      <c r="AT266" s="177" t="s">
        <v>72</v>
      </c>
      <c r="AU266" s="177" t="s">
        <v>22</v>
      </c>
      <c r="AY266" s="176" t="s">
        <v>123</v>
      </c>
      <c r="BK266" s="178">
        <f>SUM(BK267:BK291)</f>
        <v>0</v>
      </c>
    </row>
    <row r="267" spans="2:65" s="1" customFormat="1" ht="16.5" customHeight="1">
      <c r="B267" s="35"/>
      <c r="C267" s="181" t="s">
        <v>441</v>
      </c>
      <c r="D267" s="181" t="s">
        <v>125</v>
      </c>
      <c r="E267" s="182" t="s">
        <v>388</v>
      </c>
      <c r="F267" s="183" t="s">
        <v>389</v>
      </c>
      <c r="G267" s="184" t="s">
        <v>128</v>
      </c>
      <c r="H267" s="185">
        <v>11.637</v>
      </c>
      <c r="I267" s="186"/>
      <c r="J267" s="187">
        <f>ROUND(I267*H267,2)</f>
        <v>0</v>
      </c>
      <c r="K267" s="183" t="s">
        <v>20</v>
      </c>
      <c r="L267" s="39"/>
      <c r="M267" s="188" t="s">
        <v>20</v>
      </c>
      <c r="N267" s="189" t="s">
        <v>44</v>
      </c>
      <c r="O267" s="64"/>
      <c r="P267" s="190">
        <f>O267*H267</f>
        <v>0</v>
      </c>
      <c r="Q267" s="190">
        <v>0</v>
      </c>
      <c r="R267" s="190">
        <f>Q267*H267</f>
        <v>0</v>
      </c>
      <c r="S267" s="190">
        <v>0</v>
      </c>
      <c r="T267" s="191">
        <f>S267*H267</f>
        <v>0</v>
      </c>
      <c r="AR267" s="192" t="s">
        <v>129</v>
      </c>
      <c r="AT267" s="192" t="s">
        <v>125</v>
      </c>
      <c r="AU267" s="192" t="s">
        <v>82</v>
      </c>
      <c r="AY267" s="18" t="s">
        <v>123</v>
      </c>
      <c r="BE267" s="193">
        <f>IF(N267="základní",J267,0)</f>
        <v>0</v>
      </c>
      <c r="BF267" s="193">
        <f>IF(N267="snížená",J267,0)</f>
        <v>0</v>
      </c>
      <c r="BG267" s="193">
        <f>IF(N267="zákl. přenesená",J267,0)</f>
        <v>0</v>
      </c>
      <c r="BH267" s="193">
        <f>IF(N267="sníž. přenesená",J267,0)</f>
        <v>0</v>
      </c>
      <c r="BI267" s="193">
        <f>IF(N267="nulová",J267,0)</f>
        <v>0</v>
      </c>
      <c r="BJ267" s="18" t="s">
        <v>22</v>
      </c>
      <c r="BK267" s="193">
        <f>ROUND(I267*H267,2)</f>
        <v>0</v>
      </c>
      <c r="BL267" s="18" t="s">
        <v>129</v>
      </c>
      <c r="BM267" s="192" t="s">
        <v>816</v>
      </c>
    </row>
    <row r="268" spans="2:65" s="12" customFormat="1">
      <c r="B268" s="194"/>
      <c r="C268" s="195"/>
      <c r="D268" s="196" t="s">
        <v>131</v>
      </c>
      <c r="E268" s="197" t="s">
        <v>20</v>
      </c>
      <c r="F268" s="198" t="s">
        <v>817</v>
      </c>
      <c r="G268" s="195"/>
      <c r="H268" s="199">
        <v>11.637</v>
      </c>
      <c r="I268" s="200"/>
      <c r="J268" s="195"/>
      <c r="K268" s="195"/>
      <c r="L268" s="201"/>
      <c r="M268" s="202"/>
      <c r="N268" s="203"/>
      <c r="O268" s="203"/>
      <c r="P268" s="203"/>
      <c r="Q268" s="203"/>
      <c r="R268" s="203"/>
      <c r="S268" s="203"/>
      <c r="T268" s="204"/>
      <c r="AT268" s="205" t="s">
        <v>131</v>
      </c>
      <c r="AU268" s="205" t="s">
        <v>82</v>
      </c>
      <c r="AV268" s="12" t="s">
        <v>82</v>
      </c>
      <c r="AW268" s="12" t="s">
        <v>36</v>
      </c>
      <c r="AX268" s="12" t="s">
        <v>22</v>
      </c>
      <c r="AY268" s="205" t="s">
        <v>123</v>
      </c>
    </row>
    <row r="269" spans="2:65" s="1" customFormat="1" ht="16.5" customHeight="1">
      <c r="B269" s="35"/>
      <c r="C269" s="181" t="s">
        <v>446</v>
      </c>
      <c r="D269" s="181" t="s">
        <v>125</v>
      </c>
      <c r="E269" s="182" t="s">
        <v>393</v>
      </c>
      <c r="F269" s="183" t="s">
        <v>394</v>
      </c>
      <c r="G269" s="184" t="s">
        <v>128</v>
      </c>
      <c r="H269" s="185">
        <v>156.72999999999999</v>
      </c>
      <c r="I269" s="186"/>
      <c r="J269" s="187">
        <f>ROUND(I269*H269,2)</f>
        <v>0</v>
      </c>
      <c r="K269" s="183" t="s">
        <v>20</v>
      </c>
      <c r="L269" s="39"/>
      <c r="M269" s="188" t="s">
        <v>20</v>
      </c>
      <c r="N269" s="189" t="s">
        <v>44</v>
      </c>
      <c r="O269" s="64"/>
      <c r="P269" s="190">
        <f>O269*H269</f>
        <v>0</v>
      </c>
      <c r="Q269" s="190">
        <v>0</v>
      </c>
      <c r="R269" s="190">
        <f>Q269*H269</f>
        <v>0</v>
      </c>
      <c r="S269" s="190">
        <v>0</v>
      </c>
      <c r="T269" s="191">
        <f>S269*H269</f>
        <v>0</v>
      </c>
      <c r="AR269" s="192" t="s">
        <v>129</v>
      </c>
      <c r="AT269" s="192" t="s">
        <v>125</v>
      </c>
      <c r="AU269" s="192" t="s">
        <v>82</v>
      </c>
      <c r="AY269" s="18" t="s">
        <v>123</v>
      </c>
      <c r="BE269" s="193">
        <f>IF(N269="základní",J269,0)</f>
        <v>0</v>
      </c>
      <c r="BF269" s="193">
        <f>IF(N269="snížená",J269,0)</f>
        <v>0</v>
      </c>
      <c r="BG269" s="193">
        <f>IF(N269="zákl. přenesená",J269,0)</f>
        <v>0</v>
      </c>
      <c r="BH269" s="193">
        <f>IF(N269="sníž. přenesená",J269,0)</f>
        <v>0</v>
      </c>
      <c r="BI269" s="193">
        <f>IF(N269="nulová",J269,0)</f>
        <v>0</v>
      </c>
      <c r="BJ269" s="18" t="s">
        <v>22</v>
      </c>
      <c r="BK269" s="193">
        <f>ROUND(I269*H269,2)</f>
        <v>0</v>
      </c>
      <c r="BL269" s="18" t="s">
        <v>129</v>
      </c>
      <c r="BM269" s="192" t="s">
        <v>818</v>
      </c>
    </row>
    <row r="270" spans="2:65" s="12" customFormat="1">
      <c r="B270" s="194"/>
      <c r="C270" s="195"/>
      <c r="D270" s="196" t="s">
        <v>131</v>
      </c>
      <c r="E270" s="197" t="s">
        <v>20</v>
      </c>
      <c r="F270" s="198" t="s">
        <v>819</v>
      </c>
      <c r="G270" s="195"/>
      <c r="H270" s="199">
        <v>23.73</v>
      </c>
      <c r="I270" s="200"/>
      <c r="J270" s="195"/>
      <c r="K270" s="195"/>
      <c r="L270" s="201"/>
      <c r="M270" s="202"/>
      <c r="N270" s="203"/>
      <c r="O270" s="203"/>
      <c r="P270" s="203"/>
      <c r="Q270" s="203"/>
      <c r="R270" s="203"/>
      <c r="S270" s="203"/>
      <c r="T270" s="204"/>
      <c r="AT270" s="205" t="s">
        <v>131</v>
      </c>
      <c r="AU270" s="205" t="s">
        <v>82</v>
      </c>
      <c r="AV270" s="12" t="s">
        <v>82</v>
      </c>
      <c r="AW270" s="12" t="s">
        <v>36</v>
      </c>
      <c r="AX270" s="12" t="s">
        <v>73</v>
      </c>
      <c r="AY270" s="205" t="s">
        <v>123</v>
      </c>
    </row>
    <row r="271" spans="2:65" s="12" customFormat="1">
      <c r="B271" s="194"/>
      <c r="C271" s="195"/>
      <c r="D271" s="196" t="s">
        <v>131</v>
      </c>
      <c r="E271" s="197" t="s">
        <v>20</v>
      </c>
      <c r="F271" s="198" t="s">
        <v>820</v>
      </c>
      <c r="G271" s="195"/>
      <c r="H271" s="199">
        <v>19.856999999999999</v>
      </c>
      <c r="I271" s="200"/>
      <c r="J271" s="195"/>
      <c r="K271" s="195"/>
      <c r="L271" s="201"/>
      <c r="M271" s="202"/>
      <c r="N271" s="203"/>
      <c r="O271" s="203"/>
      <c r="P271" s="203"/>
      <c r="Q271" s="203"/>
      <c r="R271" s="203"/>
      <c r="S271" s="203"/>
      <c r="T271" s="204"/>
      <c r="AT271" s="205" t="s">
        <v>131</v>
      </c>
      <c r="AU271" s="205" t="s">
        <v>82</v>
      </c>
      <c r="AV271" s="12" t="s">
        <v>82</v>
      </c>
      <c r="AW271" s="12" t="s">
        <v>36</v>
      </c>
      <c r="AX271" s="12" t="s">
        <v>73</v>
      </c>
      <c r="AY271" s="205" t="s">
        <v>123</v>
      </c>
    </row>
    <row r="272" spans="2:65" s="12" customFormat="1">
      <c r="B272" s="194"/>
      <c r="C272" s="195"/>
      <c r="D272" s="196" t="s">
        <v>131</v>
      </c>
      <c r="E272" s="197" t="s">
        <v>20</v>
      </c>
      <c r="F272" s="198" t="s">
        <v>821</v>
      </c>
      <c r="G272" s="195"/>
      <c r="H272" s="199">
        <v>37</v>
      </c>
      <c r="I272" s="200"/>
      <c r="J272" s="195"/>
      <c r="K272" s="195"/>
      <c r="L272" s="201"/>
      <c r="M272" s="202"/>
      <c r="N272" s="203"/>
      <c r="O272" s="203"/>
      <c r="P272" s="203"/>
      <c r="Q272" s="203"/>
      <c r="R272" s="203"/>
      <c r="S272" s="203"/>
      <c r="T272" s="204"/>
      <c r="AT272" s="205" t="s">
        <v>131</v>
      </c>
      <c r="AU272" s="205" t="s">
        <v>82</v>
      </c>
      <c r="AV272" s="12" t="s">
        <v>82</v>
      </c>
      <c r="AW272" s="12" t="s">
        <v>36</v>
      </c>
      <c r="AX272" s="12" t="s">
        <v>73</v>
      </c>
      <c r="AY272" s="205" t="s">
        <v>123</v>
      </c>
    </row>
    <row r="273" spans="2:65" s="12" customFormat="1">
      <c r="B273" s="194"/>
      <c r="C273" s="195"/>
      <c r="D273" s="196" t="s">
        <v>131</v>
      </c>
      <c r="E273" s="197" t="s">
        <v>20</v>
      </c>
      <c r="F273" s="198" t="s">
        <v>822</v>
      </c>
      <c r="G273" s="195"/>
      <c r="H273" s="199">
        <v>76.143000000000001</v>
      </c>
      <c r="I273" s="200"/>
      <c r="J273" s="195"/>
      <c r="K273" s="195"/>
      <c r="L273" s="201"/>
      <c r="M273" s="202"/>
      <c r="N273" s="203"/>
      <c r="O273" s="203"/>
      <c r="P273" s="203"/>
      <c r="Q273" s="203"/>
      <c r="R273" s="203"/>
      <c r="S273" s="203"/>
      <c r="T273" s="204"/>
      <c r="AT273" s="205" t="s">
        <v>131</v>
      </c>
      <c r="AU273" s="205" t="s">
        <v>82</v>
      </c>
      <c r="AV273" s="12" t="s">
        <v>82</v>
      </c>
      <c r="AW273" s="12" t="s">
        <v>36</v>
      </c>
      <c r="AX273" s="12" t="s">
        <v>73</v>
      </c>
      <c r="AY273" s="205" t="s">
        <v>123</v>
      </c>
    </row>
    <row r="274" spans="2:65" s="13" customFormat="1">
      <c r="B274" s="206"/>
      <c r="C274" s="207"/>
      <c r="D274" s="196" t="s">
        <v>131</v>
      </c>
      <c r="E274" s="208" t="s">
        <v>20</v>
      </c>
      <c r="F274" s="209" t="s">
        <v>192</v>
      </c>
      <c r="G274" s="207"/>
      <c r="H274" s="210">
        <v>156.73000000000002</v>
      </c>
      <c r="I274" s="211"/>
      <c r="J274" s="207"/>
      <c r="K274" s="207"/>
      <c r="L274" s="212"/>
      <c r="M274" s="213"/>
      <c r="N274" s="214"/>
      <c r="O274" s="214"/>
      <c r="P274" s="214"/>
      <c r="Q274" s="214"/>
      <c r="R274" s="214"/>
      <c r="S274" s="214"/>
      <c r="T274" s="215"/>
      <c r="AT274" s="216" t="s">
        <v>131</v>
      </c>
      <c r="AU274" s="216" t="s">
        <v>82</v>
      </c>
      <c r="AV274" s="13" t="s">
        <v>129</v>
      </c>
      <c r="AW274" s="13" t="s">
        <v>36</v>
      </c>
      <c r="AX274" s="13" t="s">
        <v>22</v>
      </c>
      <c r="AY274" s="216" t="s">
        <v>123</v>
      </c>
    </row>
    <row r="275" spans="2:65" s="1" customFormat="1" ht="16.5" customHeight="1">
      <c r="B275" s="35"/>
      <c r="C275" s="181" t="s">
        <v>450</v>
      </c>
      <c r="D275" s="181" t="s">
        <v>125</v>
      </c>
      <c r="E275" s="182" t="s">
        <v>400</v>
      </c>
      <c r="F275" s="183" t="s">
        <v>401</v>
      </c>
      <c r="G275" s="184" t="s">
        <v>128</v>
      </c>
      <c r="H275" s="185">
        <v>114.9</v>
      </c>
      <c r="I275" s="186"/>
      <c r="J275" s="187">
        <f>ROUND(I275*H275,2)</f>
        <v>0</v>
      </c>
      <c r="K275" s="183" t="s">
        <v>20</v>
      </c>
      <c r="L275" s="39"/>
      <c r="M275" s="188" t="s">
        <v>20</v>
      </c>
      <c r="N275" s="189" t="s">
        <v>44</v>
      </c>
      <c r="O275" s="64"/>
      <c r="P275" s="190">
        <f>O275*H275</f>
        <v>0</v>
      </c>
      <c r="Q275" s="190">
        <v>0</v>
      </c>
      <c r="R275" s="190">
        <f>Q275*H275</f>
        <v>0</v>
      </c>
      <c r="S275" s="190">
        <v>0</v>
      </c>
      <c r="T275" s="191">
        <f>S275*H275</f>
        <v>0</v>
      </c>
      <c r="AR275" s="192" t="s">
        <v>129</v>
      </c>
      <c r="AT275" s="192" t="s">
        <v>125</v>
      </c>
      <c r="AU275" s="192" t="s">
        <v>82</v>
      </c>
      <c r="AY275" s="18" t="s">
        <v>123</v>
      </c>
      <c r="BE275" s="193">
        <f>IF(N275="základní",J275,0)</f>
        <v>0</v>
      </c>
      <c r="BF275" s="193">
        <f>IF(N275="snížená",J275,0)</f>
        <v>0</v>
      </c>
      <c r="BG275" s="193">
        <f>IF(N275="zákl. přenesená",J275,0)</f>
        <v>0</v>
      </c>
      <c r="BH275" s="193">
        <f>IF(N275="sníž. přenesená",J275,0)</f>
        <v>0</v>
      </c>
      <c r="BI275" s="193">
        <f>IF(N275="nulová",J275,0)</f>
        <v>0</v>
      </c>
      <c r="BJ275" s="18" t="s">
        <v>22</v>
      </c>
      <c r="BK275" s="193">
        <f>ROUND(I275*H275,2)</f>
        <v>0</v>
      </c>
      <c r="BL275" s="18" t="s">
        <v>129</v>
      </c>
      <c r="BM275" s="192" t="s">
        <v>823</v>
      </c>
    </row>
    <row r="276" spans="2:65" s="12" customFormat="1">
      <c r="B276" s="194"/>
      <c r="C276" s="195"/>
      <c r="D276" s="196" t="s">
        <v>131</v>
      </c>
      <c r="E276" s="197" t="s">
        <v>20</v>
      </c>
      <c r="F276" s="198" t="s">
        <v>824</v>
      </c>
      <c r="G276" s="195"/>
      <c r="H276" s="199">
        <v>18.899999999999999</v>
      </c>
      <c r="I276" s="200"/>
      <c r="J276" s="195"/>
      <c r="K276" s="195"/>
      <c r="L276" s="201"/>
      <c r="M276" s="202"/>
      <c r="N276" s="203"/>
      <c r="O276" s="203"/>
      <c r="P276" s="203"/>
      <c r="Q276" s="203"/>
      <c r="R276" s="203"/>
      <c r="S276" s="203"/>
      <c r="T276" s="204"/>
      <c r="AT276" s="205" t="s">
        <v>131</v>
      </c>
      <c r="AU276" s="205" t="s">
        <v>82</v>
      </c>
      <c r="AV276" s="12" t="s">
        <v>82</v>
      </c>
      <c r="AW276" s="12" t="s">
        <v>36</v>
      </c>
      <c r="AX276" s="12" t="s">
        <v>73</v>
      </c>
      <c r="AY276" s="205" t="s">
        <v>123</v>
      </c>
    </row>
    <row r="277" spans="2:65" s="12" customFormat="1">
      <c r="B277" s="194"/>
      <c r="C277" s="195"/>
      <c r="D277" s="196" t="s">
        <v>131</v>
      </c>
      <c r="E277" s="197" t="s">
        <v>20</v>
      </c>
      <c r="F277" s="198" t="s">
        <v>668</v>
      </c>
      <c r="G277" s="195"/>
      <c r="H277" s="199">
        <v>19.856999999999999</v>
      </c>
      <c r="I277" s="200"/>
      <c r="J277" s="195"/>
      <c r="K277" s="195"/>
      <c r="L277" s="201"/>
      <c r="M277" s="202"/>
      <c r="N277" s="203"/>
      <c r="O277" s="203"/>
      <c r="P277" s="203"/>
      <c r="Q277" s="203"/>
      <c r="R277" s="203"/>
      <c r="S277" s="203"/>
      <c r="T277" s="204"/>
      <c r="AT277" s="205" t="s">
        <v>131</v>
      </c>
      <c r="AU277" s="205" t="s">
        <v>82</v>
      </c>
      <c r="AV277" s="12" t="s">
        <v>82</v>
      </c>
      <c r="AW277" s="12" t="s">
        <v>36</v>
      </c>
      <c r="AX277" s="12" t="s">
        <v>73</v>
      </c>
      <c r="AY277" s="205" t="s">
        <v>123</v>
      </c>
    </row>
    <row r="278" spans="2:65" s="12" customFormat="1">
      <c r="B278" s="194"/>
      <c r="C278" s="195"/>
      <c r="D278" s="196" t="s">
        <v>131</v>
      </c>
      <c r="E278" s="197" t="s">
        <v>20</v>
      </c>
      <c r="F278" s="198" t="s">
        <v>825</v>
      </c>
      <c r="G278" s="195"/>
      <c r="H278" s="199">
        <v>76.143000000000001</v>
      </c>
      <c r="I278" s="200"/>
      <c r="J278" s="195"/>
      <c r="K278" s="195"/>
      <c r="L278" s="201"/>
      <c r="M278" s="202"/>
      <c r="N278" s="203"/>
      <c r="O278" s="203"/>
      <c r="P278" s="203"/>
      <c r="Q278" s="203"/>
      <c r="R278" s="203"/>
      <c r="S278" s="203"/>
      <c r="T278" s="204"/>
      <c r="AT278" s="205" t="s">
        <v>131</v>
      </c>
      <c r="AU278" s="205" t="s">
        <v>82</v>
      </c>
      <c r="AV278" s="12" t="s">
        <v>82</v>
      </c>
      <c r="AW278" s="12" t="s">
        <v>36</v>
      </c>
      <c r="AX278" s="12" t="s">
        <v>73</v>
      </c>
      <c r="AY278" s="205" t="s">
        <v>123</v>
      </c>
    </row>
    <row r="279" spans="2:65" s="13" customFormat="1">
      <c r="B279" s="206"/>
      <c r="C279" s="207"/>
      <c r="D279" s="196" t="s">
        <v>131</v>
      </c>
      <c r="E279" s="208" t="s">
        <v>20</v>
      </c>
      <c r="F279" s="209" t="s">
        <v>192</v>
      </c>
      <c r="G279" s="207"/>
      <c r="H279" s="210">
        <v>114.9</v>
      </c>
      <c r="I279" s="211"/>
      <c r="J279" s="207"/>
      <c r="K279" s="207"/>
      <c r="L279" s="212"/>
      <c r="M279" s="213"/>
      <c r="N279" s="214"/>
      <c r="O279" s="214"/>
      <c r="P279" s="214"/>
      <c r="Q279" s="214"/>
      <c r="R279" s="214"/>
      <c r="S279" s="214"/>
      <c r="T279" s="215"/>
      <c r="AT279" s="216" t="s">
        <v>131</v>
      </c>
      <c r="AU279" s="216" t="s">
        <v>82</v>
      </c>
      <c r="AV279" s="13" t="s">
        <v>129</v>
      </c>
      <c r="AW279" s="13" t="s">
        <v>36</v>
      </c>
      <c r="AX279" s="13" t="s">
        <v>22</v>
      </c>
      <c r="AY279" s="216" t="s">
        <v>123</v>
      </c>
    </row>
    <row r="280" spans="2:65" s="1" customFormat="1" ht="16.5" customHeight="1">
      <c r="B280" s="35"/>
      <c r="C280" s="181" t="s">
        <v>455</v>
      </c>
      <c r="D280" s="181" t="s">
        <v>125</v>
      </c>
      <c r="E280" s="182" t="s">
        <v>407</v>
      </c>
      <c r="F280" s="183" t="s">
        <v>408</v>
      </c>
      <c r="G280" s="184" t="s">
        <v>128</v>
      </c>
      <c r="H280" s="185">
        <v>13.436999999999999</v>
      </c>
      <c r="I280" s="186"/>
      <c r="J280" s="187">
        <f>ROUND(I280*H280,2)</f>
        <v>0</v>
      </c>
      <c r="K280" s="183" t="s">
        <v>20</v>
      </c>
      <c r="L280" s="39"/>
      <c r="M280" s="188" t="s">
        <v>20</v>
      </c>
      <c r="N280" s="189" t="s">
        <v>44</v>
      </c>
      <c r="O280" s="64"/>
      <c r="P280" s="190">
        <f>O280*H280</f>
        <v>0</v>
      </c>
      <c r="Q280" s="190">
        <v>0</v>
      </c>
      <c r="R280" s="190">
        <f>Q280*H280</f>
        <v>0</v>
      </c>
      <c r="S280" s="190">
        <v>0</v>
      </c>
      <c r="T280" s="191">
        <f>S280*H280</f>
        <v>0</v>
      </c>
      <c r="AR280" s="192" t="s">
        <v>129</v>
      </c>
      <c r="AT280" s="192" t="s">
        <v>125</v>
      </c>
      <c r="AU280" s="192" t="s">
        <v>82</v>
      </c>
      <c r="AY280" s="18" t="s">
        <v>123</v>
      </c>
      <c r="BE280" s="193">
        <f>IF(N280="základní",J280,0)</f>
        <v>0</v>
      </c>
      <c r="BF280" s="193">
        <f>IF(N280="snížená",J280,0)</f>
        <v>0</v>
      </c>
      <c r="BG280" s="193">
        <f>IF(N280="zákl. přenesená",J280,0)</f>
        <v>0</v>
      </c>
      <c r="BH280" s="193">
        <f>IF(N280="sníž. přenesená",J280,0)</f>
        <v>0</v>
      </c>
      <c r="BI280" s="193">
        <f>IF(N280="nulová",J280,0)</f>
        <v>0</v>
      </c>
      <c r="BJ280" s="18" t="s">
        <v>22</v>
      </c>
      <c r="BK280" s="193">
        <f>ROUND(I280*H280,2)</f>
        <v>0</v>
      </c>
      <c r="BL280" s="18" t="s">
        <v>129</v>
      </c>
      <c r="BM280" s="192" t="s">
        <v>826</v>
      </c>
    </row>
    <row r="281" spans="2:65" s="12" customFormat="1">
      <c r="B281" s="194"/>
      <c r="C281" s="195"/>
      <c r="D281" s="196" t="s">
        <v>131</v>
      </c>
      <c r="E281" s="197" t="s">
        <v>20</v>
      </c>
      <c r="F281" s="198" t="s">
        <v>827</v>
      </c>
      <c r="G281" s="195"/>
      <c r="H281" s="199">
        <v>13.436999999999999</v>
      </c>
      <c r="I281" s="200"/>
      <c r="J281" s="195"/>
      <c r="K281" s="195"/>
      <c r="L281" s="201"/>
      <c r="M281" s="202"/>
      <c r="N281" s="203"/>
      <c r="O281" s="203"/>
      <c r="P281" s="203"/>
      <c r="Q281" s="203"/>
      <c r="R281" s="203"/>
      <c r="S281" s="203"/>
      <c r="T281" s="204"/>
      <c r="AT281" s="205" t="s">
        <v>131</v>
      </c>
      <c r="AU281" s="205" t="s">
        <v>82</v>
      </c>
      <c r="AV281" s="12" t="s">
        <v>82</v>
      </c>
      <c r="AW281" s="12" t="s">
        <v>36</v>
      </c>
      <c r="AX281" s="12" t="s">
        <v>22</v>
      </c>
      <c r="AY281" s="205" t="s">
        <v>123</v>
      </c>
    </row>
    <row r="282" spans="2:65" s="1" customFormat="1" ht="16.5" customHeight="1">
      <c r="B282" s="35"/>
      <c r="C282" s="181" t="s">
        <v>459</v>
      </c>
      <c r="D282" s="181" t="s">
        <v>125</v>
      </c>
      <c r="E282" s="182" t="s">
        <v>412</v>
      </c>
      <c r="F282" s="183" t="s">
        <v>413</v>
      </c>
      <c r="G282" s="184" t="s">
        <v>128</v>
      </c>
      <c r="H282" s="185">
        <v>17.036999999999999</v>
      </c>
      <c r="I282" s="186"/>
      <c r="J282" s="187">
        <f>ROUND(I282*H282,2)</f>
        <v>0</v>
      </c>
      <c r="K282" s="183" t="s">
        <v>20</v>
      </c>
      <c r="L282" s="39"/>
      <c r="M282" s="188" t="s">
        <v>20</v>
      </c>
      <c r="N282" s="189" t="s">
        <v>44</v>
      </c>
      <c r="O282" s="64"/>
      <c r="P282" s="190">
        <f>O282*H282</f>
        <v>0</v>
      </c>
      <c r="Q282" s="190">
        <v>0</v>
      </c>
      <c r="R282" s="190">
        <f>Q282*H282</f>
        <v>0</v>
      </c>
      <c r="S282" s="190">
        <v>0</v>
      </c>
      <c r="T282" s="191">
        <f>S282*H282</f>
        <v>0</v>
      </c>
      <c r="AR282" s="192" t="s">
        <v>129</v>
      </c>
      <c r="AT282" s="192" t="s">
        <v>125</v>
      </c>
      <c r="AU282" s="192" t="s">
        <v>82</v>
      </c>
      <c r="AY282" s="18" t="s">
        <v>123</v>
      </c>
      <c r="BE282" s="193">
        <f>IF(N282="základní",J282,0)</f>
        <v>0</v>
      </c>
      <c r="BF282" s="193">
        <f>IF(N282="snížená",J282,0)</f>
        <v>0</v>
      </c>
      <c r="BG282" s="193">
        <f>IF(N282="zákl. přenesená",J282,0)</f>
        <v>0</v>
      </c>
      <c r="BH282" s="193">
        <f>IF(N282="sníž. přenesená",J282,0)</f>
        <v>0</v>
      </c>
      <c r="BI282" s="193">
        <f>IF(N282="nulová",J282,0)</f>
        <v>0</v>
      </c>
      <c r="BJ282" s="18" t="s">
        <v>22</v>
      </c>
      <c r="BK282" s="193">
        <f>ROUND(I282*H282,2)</f>
        <v>0</v>
      </c>
      <c r="BL282" s="18" t="s">
        <v>129</v>
      </c>
      <c r="BM282" s="192" t="s">
        <v>828</v>
      </c>
    </row>
    <row r="283" spans="2:65" s="12" customFormat="1">
      <c r="B283" s="194"/>
      <c r="C283" s="195"/>
      <c r="D283" s="196" t="s">
        <v>131</v>
      </c>
      <c r="E283" s="197" t="s">
        <v>20</v>
      </c>
      <c r="F283" s="198" t="s">
        <v>670</v>
      </c>
      <c r="G283" s="195"/>
      <c r="H283" s="199">
        <v>17.036999999999999</v>
      </c>
      <c r="I283" s="200"/>
      <c r="J283" s="195"/>
      <c r="K283" s="195"/>
      <c r="L283" s="201"/>
      <c r="M283" s="202"/>
      <c r="N283" s="203"/>
      <c r="O283" s="203"/>
      <c r="P283" s="203"/>
      <c r="Q283" s="203"/>
      <c r="R283" s="203"/>
      <c r="S283" s="203"/>
      <c r="T283" s="204"/>
      <c r="AT283" s="205" t="s">
        <v>131</v>
      </c>
      <c r="AU283" s="205" t="s">
        <v>82</v>
      </c>
      <c r="AV283" s="12" t="s">
        <v>82</v>
      </c>
      <c r="AW283" s="12" t="s">
        <v>36</v>
      </c>
      <c r="AX283" s="12" t="s">
        <v>22</v>
      </c>
      <c r="AY283" s="205" t="s">
        <v>123</v>
      </c>
    </row>
    <row r="284" spans="2:65" s="1" customFormat="1" ht="16.5" customHeight="1">
      <c r="B284" s="35"/>
      <c r="C284" s="181" t="s">
        <v>463</v>
      </c>
      <c r="D284" s="181" t="s">
        <v>125</v>
      </c>
      <c r="E284" s="182" t="s">
        <v>416</v>
      </c>
      <c r="F284" s="183" t="s">
        <v>417</v>
      </c>
      <c r="G284" s="184" t="s">
        <v>128</v>
      </c>
      <c r="H284" s="185">
        <v>119.73</v>
      </c>
      <c r="I284" s="186"/>
      <c r="J284" s="187">
        <f>ROUND(I284*H284,2)</f>
        <v>0</v>
      </c>
      <c r="K284" s="183" t="s">
        <v>20</v>
      </c>
      <c r="L284" s="39"/>
      <c r="M284" s="188" t="s">
        <v>20</v>
      </c>
      <c r="N284" s="189" t="s">
        <v>44</v>
      </c>
      <c r="O284" s="64"/>
      <c r="P284" s="190">
        <f>O284*H284</f>
        <v>0</v>
      </c>
      <c r="Q284" s="190">
        <v>0</v>
      </c>
      <c r="R284" s="190">
        <f>Q284*H284</f>
        <v>0</v>
      </c>
      <c r="S284" s="190">
        <v>0</v>
      </c>
      <c r="T284" s="191">
        <f>S284*H284</f>
        <v>0</v>
      </c>
      <c r="AR284" s="192" t="s">
        <v>129</v>
      </c>
      <c r="AT284" s="192" t="s">
        <v>125</v>
      </c>
      <c r="AU284" s="192" t="s">
        <v>82</v>
      </c>
      <c r="AY284" s="18" t="s">
        <v>123</v>
      </c>
      <c r="BE284" s="193">
        <f>IF(N284="základní",J284,0)</f>
        <v>0</v>
      </c>
      <c r="BF284" s="193">
        <f>IF(N284="snížená",J284,0)</f>
        <v>0</v>
      </c>
      <c r="BG284" s="193">
        <f>IF(N284="zákl. přenesená",J284,0)</f>
        <v>0</v>
      </c>
      <c r="BH284" s="193">
        <f>IF(N284="sníž. přenesená",J284,0)</f>
        <v>0</v>
      </c>
      <c r="BI284" s="193">
        <f>IF(N284="nulová",J284,0)</f>
        <v>0</v>
      </c>
      <c r="BJ284" s="18" t="s">
        <v>22</v>
      </c>
      <c r="BK284" s="193">
        <f>ROUND(I284*H284,2)</f>
        <v>0</v>
      </c>
      <c r="BL284" s="18" t="s">
        <v>129</v>
      </c>
      <c r="BM284" s="192" t="s">
        <v>829</v>
      </c>
    </row>
    <row r="285" spans="2:65" s="12" customFormat="1">
      <c r="B285" s="194"/>
      <c r="C285" s="195"/>
      <c r="D285" s="196" t="s">
        <v>131</v>
      </c>
      <c r="E285" s="197" t="s">
        <v>20</v>
      </c>
      <c r="F285" s="198" t="s">
        <v>667</v>
      </c>
      <c r="G285" s="195"/>
      <c r="H285" s="199">
        <v>23.73</v>
      </c>
      <c r="I285" s="200"/>
      <c r="J285" s="195"/>
      <c r="K285" s="195"/>
      <c r="L285" s="201"/>
      <c r="M285" s="202"/>
      <c r="N285" s="203"/>
      <c r="O285" s="203"/>
      <c r="P285" s="203"/>
      <c r="Q285" s="203"/>
      <c r="R285" s="203"/>
      <c r="S285" s="203"/>
      <c r="T285" s="204"/>
      <c r="AT285" s="205" t="s">
        <v>131</v>
      </c>
      <c r="AU285" s="205" t="s">
        <v>82</v>
      </c>
      <c r="AV285" s="12" t="s">
        <v>82</v>
      </c>
      <c r="AW285" s="12" t="s">
        <v>36</v>
      </c>
      <c r="AX285" s="12" t="s">
        <v>73</v>
      </c>
      <c r="AY285" s="205" t="s">
        <v>123</v>
      </c>
    </row>
    <row r="286" spans="2:65" s="12" customFormat="1">
      <c r="B286" s="194"/>
      <c r="C286" s="195"/>
      <c r="D286" s="196" t="s">
        <v>131</v>
      </c>
      <c r="E286" s="197" t="s">
        <v>20</v>
      </c>
      <c r="F286" s="198" t="s">
        <v>668</v>
      </c>
      <c r="G286" s="195"/>
      <c r="H286" s="199">
        <v>19.856999999999999</v>
      </c>
      <c r="I286" s="200"/>
      <c r="J286" s="195"/>
      <c r="K286" s="195"/>
      <c r="L286" s="201"/>
      <c r="M286" s="202"/>
      <c r="N286" s="203"/>
      <c r="O286" s="203"/>
      <c r="P286" s="203"/>
      <c r="Q286" s="203"/>
      <c r="R286" s="203"/>
      <c r="S286" s="203"/>
      <c r="T286" s="204"/>
      <c r="AT286" s="205" t="s">
        <v>131</v>
      </c>
      <c r="AU286" s="205" t="s">
        <v>82</v>
      </c>
      <c r="AV286" s="12" t="s">
        <v>82</v>
      </c>
      <c r="AW286" s="12" t="s">
        <v>36</v>
      </c>
      <c r="AX286" s="12" t="s">
        <v>73</v>
      </c>
      <c r="AY286" s="205" t="s">
        <v>123</v>
      </c>
    </row>
    <row r="287" spans="2:65" s="12" customFormat="1">
      <c r="B287" s="194"/>
      <c r="C287" s="195"/>
      <c r="D287" s="196" t="s">
        <v>131</v>
      </c>
      <c r="E287" s="197" t="s">
        <v>20</v>
      </c>
      <c r="F287" s="198" t="s">
        <v>830</v>
      </c>
      <c r="G287" s="195"/>
      <c r="H287" s="199">
        <v>76.143000000000001</v>
      </c>
      <c r="I287" s="200"/>
      <c r="J287" s="195"/>
      <c r="K287" s="195"/>
      <c r="L287" s="201"/>
      <c r="M287" s="202"/>
      <c r="N287" s="203"/>
      <c r="O287" s="203"/>
      <c r="P287" s="203"/>
      <c r="Q287" s="203"/>
      <c r="R287" s="203"/>
      <c r="S287" s="203"/>
      <c r="T287" s="204"/>
      <c r="AT287" s="205" t="s">
        <v>131</v>
      </c>
      <c r="AU287" s="205" t="s">
        <v>82</v>
      </c>
      <c r="AV287" s="12" t="s">
        <v>82</v>
      </c>
      <c r="AW287" s="12" t="s">
        <v>36</v>
      </c>
      <c r="AX287" s="12" t="s">
        <v>73</v>
      </c>
      <c r="AY287" s="205" t="s">
        <v>123</v>
      </c>
    </row>
    <row r="288" spans="2:65" s="13" customFormat="1">
      <c r="B288" s="206"/>
      <c r="C288" s="207"/>
      <c r="D288" s="196" t="s">
        <v>131</v>
      </c>
      <c r="E288" s="208" t="s">
        <v>20</v>
      </c>
      <c r="F288" s="209" t="s">
        <v>192</v>
      </c>
      <c r="G288" s="207"/>
      <c r="H288" s="210">
        <v>119.73</v>
      </c>
      <c r="I288" s="211"/>
      <c r="J288" s="207"/>
      <c r="K288" s="207"/>
      <c r="L288" s="212"/>
      <c r="M288" s="213"/>
      <c r="N288" s="214"/>
      <c r="O288" s="214"/>
      <c r="P288" s="214"/>
      <c r="Q288" s="214"/>
      <c r="R288" s="214"/>
      <c r="S288" s="214"/>
      <c r="T288" s="215"/>
      <c r="AT288" s="216" t="s">
        <v>131</v>
      </c>
      <c r="AU288" s="216" t="s">
        <v>82</v>
      </c>
      <c r="AV288" s="13" t="s">
        <v>129</v>
      </c>
      <c r="AW288" s="13" t="s">
        <v>36</v>
      </c>
      <c r="AX288" s="13" t="s">
        <v>22</v>
      </c>
      <c r="AY288" s="216" t="s">
        <v>123</v>
      </c>
    </row>
    <row r="289" spans="2:65" s="1" customFormat="1" ht="16.5" customHeight="1">
      <c r="B289" s="35"/>
      <c r="C289" s="181" t="s">
        <v>467</v>
      </c>
      <c r="D289" s="181" t="s">
        <v>125</v>
      </c>
      <c r="E289" s="182" t="s">
        <v>422</v>
      </c>
      <c r="F289" s="183" t="s">
        <v>423</v>
      </c>
      <c r="G289" s="184" t="s">
        <v>128</v>
      </c>
      <c r="H289" s="185">
        <v>47.841000000000001</v>
      </c>
      <c r="I289" s="186"/>
      <c r="J289" s="187">
        <f>ROUND(I289*H289,2)</f>
        <v>0</v>
      </c>
      <c r="K289" s="183" t="s">
        <v>20</v>
      </c>
      <c r="L289" s="39"/>
      <c r="M289" s="188" t="s">
        <v>20</v>
      </c>
      <c r="N289" s="189" t="s">
        <v>44</v>
      </c>
      <c r="O289" s="64"/>
      <c r="P289" s="190">
        <f>O289*H289</f>
        <v>0</v>
      </c>
      <c r="Q289" s="190">
        <v>0.10100000000000001</v>
      </c>
      <c r="R289" s="190">
        <f>Q289*H289</f>
        <v>4.8319410000000005</v>
      </c>
      <c r="S289" s="190">
        <v>0</v>
      </c>
      <c r="T289" s="191">
        <f>S289*H289</f>
        <v>0</v>
      </c>
      <c r="AR289" s="192" t="s">
        <v>129</v>
      </c>
      <c r="AT289" s="192" t="s">
        <v>125</v>
      </c>
      <c r="AU289" s="192" t="s">
        <v>82</v>
      </c>
      <c r="AY289" s="18" t="s">
        <v>123</v>
      </c>
      <c r="BE289" s="193">
        <f>IF(N289="základní",J289,0)</f>
        <v>0</v>
      </c>
      <c r="BF289" s="193">
        <f>IF(N289="snížená",J289,0)</f>
        <v>0</v>
      </c>
      <c r="BG289" s="193">
        <f>IF(N289="zákl. přenesená",J289,0)</f>
        <v>0</v>
      </c>
      <c r="BH289" s="193">
        <f>IF(N289="sníž. přenesená",J289,0)</f>
        <v>0</v>
      </c>
      <c r="BI289" s="193">
        <f>IF(N289="nulová",J289,0)</f>
        <v>0</v>
      </c>
      <c r="BJ289" s="18" t="s">
        <v>22</v>
      </c>
      <c r="BK289" s="193">
        <f>ROUND(I289*H289,2)</f>
        <v>0</v>
      </c>
      <c r="BL289" s="18" t="s">
        <v>129</v>
      </c>
      <c r="BM289" s="192" t="s">
        <v>831</v>
      </c>
    </row>
    <row r="290" spans="2:65" s="1" customFormat="1" ht="16.5" customHeight="1">
      <c r="B290" s="35"/>
      <c r="C290" s="238" t="s">
        <v>471</v>
      </c>
      <c r="D290" s="238" t="s">
        <v>286</v>
      </c>
      <c r="E290" s="239" t="s">
        <v>426</v>
      </c>
      <c r="F290" s="240" t="s">
        <v>427</v>
      </c>
      <c r="G290" s="241" t="s">
        <v>128</v>
      </c>
      <c r="H290" s="242">
        <v>4.7839999999999998</v>
      </c>
      <c r="I290" s="243"/>
      <c r="J290" s="244">
        <f>ROUND(I290*H290,2)</f>
        <v>0</v>
      </c>
      <c r="K290" s="240" t="s">
        <v>20</v>
      </c>
      <c r="L290" s="245"/>
      <c r="M290" s="246" t="s">
        <v>20</v>
      </c>
      <c r="N290" s="247" t="s">
        <v>44</v>
      </c>
      <c r="O290" s="64"/>
      <c r="P290" s="190">
        <f>O290*H290</f>
        <v>0</v>
      </c>
      <c r="Q290" s="190">
        <v>0.11</v>
      </c>
      <c r="R290" s="190">
        <f>Q290*H290</f>
        <v>0.52623999999999993</v>
      </c>
      <c r="S290" s="190">
        <v>0</v>
      </c>
      <c r="T290" s="191">
        <f>S290*H290</f>
        <v>0</v>
      </c>
      <c r="AR290" s="192" t="s">
        <v>161</v>
      </c>
      <c r="AT290" s="192" t="s">
        <v>286</v>
      </c>
      <c r="AU290" s="192" t="s">
        <v>82</v>
      </c>
      <c r="AY290" s="18" t="s">
        <v>123</v>
      </c>
      <c r="BE290" s="193">
        <f>IF(N290="základní",J290,0)</f>
        <v>0</v>
      </c>
      <c r="BF290" s="193">
        <f>IF(N290="snížená",J290,0)</f>
        <v>0</v>
      </c>
      <c r="BG290" s="193">
        <f>IF(N290="zákl. přenesená",J290,0)</f>
        <v>0</v>
      </c>
      <c r="BH290" s="193">
        <f>IF(N290="sníž. přenesená",J290,0)</f>
        <v>0</v>
      </c>
      <c r="BI290" s="193">
        <f>IF(N290="nulová",J290,0)</f>
        <v>0</v>
      </c>
      <c r="BJ290" s="18" t="s">
        <v>22</v>
      </c>
      <c r="BK290" s="193">
        <f>ROUND(I290*H290,2)</f>
        <v>0</v>
      </c>
      <c r="BL290" s="18" t="s">
        <v>129</v>
      </c>
      <c r="BM290" s="192" t="s">
        <v>832</v>
      </c>
    </row>
    <row r="291" spans="2:65" s="12" customFormat="1">
      <c r="B291" s="194"/>
      <c r="C291" s="195"/>
      <c r="D291" s="196" t="s">
        <v>131</v>
      </c>
      <c r="E291" s="197" t="s">
        <v>20</v>
      </c>
      <c r="F291" s="198" t="s">
        <v>833</v>
      </c>
      <c r="G291" s="195"/>
      <c r="H291" s="199">
        <v>4.7839999999999998</v>
      </c>
      <c r="I291" s="200"/>
      <c r="J291" s="195"/>
      <c r="K291" s="195"/>
      <c r="L291" s="201"/>
      <c r="M291" s="202"/>
      <c r="N291" s="203"/>
      <c r="O291" s="203"/>
      <c r="P291" s="203"/>
      <c r="Q291" s="203"/>
      <c r="R291" s="203"/>
      <c r="S291" s="203"/>
      <c r="T291" s="204"/>
      <c r="AT291" s="205" t="s">
        <v>131</v>
      </c>
      <c r="AU291" s="205" t="s">
        <v>82</v>
      </c>
      <c r="AV291" s="12" t="s">
        <v>82</v>
      </c>
      <c r="AW291" s="12" t="s">
        <v>36</v>
      </c>
      <c r="AX291" s="12" t="s">
        <v>22</v>
      </c>
      <c r="AY291" s="205" t="s">
        <v>123</v>
      </c>
    </row>
    <row r="292" spans="2:65" s="11" customFormat="1" ht="22.9" customHeight="1">
      <c r="B292" s="165"/>
      <c r="C292" s="166"/>
      <c r="D292" s="167" t="s">
        <v>72</v>
      </c>
      <c r="E292" s="179" t="s">
        <v>161</v>
      </c>
      <c r="F292" s="179" t="s">
        <v>430</v>
      </c>
      <c r="G292" s="166"/>
      <c r="H292" s="166"/>
      <c r="I292" s="169"/>
      <c r="J292" s="180">
        <f>BK292</f>
        <v>0</v>
      </c>
      <c r="K292" s="166"/>
      <c r="L292" s="171"/>
      <c r="M292" s="172"/>
      <c r="N292" s="173"/>
      <c r="O292" s="173"/>
      <c r="P292" s="174">
        <f>SUM(P293:P368)</f>
        <v>0</v>
      </c>
      <c r="Q292" s="173"/>
      <c r="R292" s="174">
        <f>SUM(R293:R368)</f>
        <v>35.437889000000006</v>
      </c>
      <c r="S292" s="173"/>
      <c r="T292" s="175">
        <f>SUM(T293:T368)</f>
        <v>0</v>
      </c>
      <c r="AR292" s="176" t="s">
        <v>22</v>
      </c>
      <c r="AT292" s="177" t="s">
        <v>72</v>
      </c>
      <c r="AU292" s="177" t="s">
        <v>22</v>
      </c>
      <c r="AY292" s="176" t="s">
        <v>123</v>
      </c>
      <c r="BK292" s="178">
        <f>SUM(BK293:BK368)</f>
        <v>0</v>
      </c>
    </row>
    <row r="293" spans="2:65" s="1" customFormat="1" ht="16.5" customHeight="1">
      <c r="B293" s="35"/>
      <c r="C293" s="181" t="s">
        <v>475</v>
      </c>
      <c r="D293" s="181" t="s">
        <v>432</v>
      </c>
      <c r="E293" s="182" t="s">
        <v>433</v>
      </c>
      <c r="F293" s="183" t="s">
        <v>434</v>
      </c>
      <c r="G293" s="184" t="s">
        <v>149</v>
      </c>
      <c r="H293" s="185">
        <v>24</v>
      </c>
      <c r="I293" s="186"/>
      <c r="J293" s="187">
        <f>ROUND(I293*H293,2)</f>
        <v>0</v>
      </c>
      <c r="K293" s="183" t="s">
        <v>20</v>
      </c>
      <c r="L293" s="39"/>
      <c r="M293" s="188" t="s">
        <v>20</v>
      </c>
      <c r="N293" s="189" t="s">
        <v>44</v>
      </c>
      <c r="O293" s="64"/>
      <c r="P293" s="190">
        <f>O293*H293</f>
        <v>0</v>
      </c>
      <c r="Q293" s="190">
        <v>0</v>
      </c>
      <c r="R293" s="190">
        <f>Q293*H293</f>
        <v>0</v>
      </c>
      <c r="S293" s="190">
        <v>0</v>
      </c>
      <c r="T293" s="191">
        <f>S293*H293</f>
        <v>0</v>
      </c>
      <c r="AR293" s="192" t="s">
        <v>129</v>
      </c>
      <c r="AT293" s="192" t="s">
        <v>125</v>
      </c>
      <c r="AU293" s="192" t="s">
        <v>82</v>
      </c>
      <c r="AY293" s="18" t="s">
        <v>123</v>
      </c>
      <c r="BE293" s="193">
        <f>IF(N293="základní",J293,0)</f>
        <v>0</v>
      </c>
      <c r="BF293" s="193">
        <f>IF(N293="snížená",J293,0)</f>
        <v>0</v>
      </c>
      <c r="BG293" s="193">
        <f>IF(N293="zákl. přenesená",J293,0)</f>
        <v>0</v>
      </c>
      <c r="BH293" s="193">
        <f>IF(N293="sníž. přenesená",J293,0)</f>
        <v>0</v>
      </c>
      <c r="BI293" s="193">
        <f>IF(N293="nulová",J293,0)</f>
        <v>0</v>
      </c>
      <c r="BJ293" s="18" t="s">
        <v>22</v>
      </c>
      <c r="BK293" s="193">
        <f>ROUND(I293*H293,2)</f>
        <v>0</v>
      </c>
      <c r="BL293" s="18" t="s">
        <v>129</v>
      </c>
      <c r="BM293" s="192" t="s">
        <v>834</v>
      </c>
    </row>
    <row r="294" spans="2:65" s="12" customFormat="1">
      <c r="B294" s="194"/>
      <c r="C294" s="195"/>
      <c r="D294" s="196" t="s">
        <v>131</v>
      </c>
      <c r="E294" s="197" t="s">
        <v>20</v>
      </c>
      <c r="F294" s="198" t="s">
        <v>436</v>
      </c>
      <c r="G294" s="195"/>
      <c r="H294" s="199">
        <v>24</v>
      </c>
      <c r="I294" s="200"/>
      <c r="J294" s="195"/>
      <c r="K294" s="195"/>
      <c r="L294" s="201"/>
      <c r="M294" s="202"/>
      <c r="N294" s="203"/>
      <c r="O294" s="203"/>
      <c r="P294" s="203"/>
      <c r="Q294" s="203"/>
      <c r="R294" s="203"/>
      <c r="S294" s="203"/>
      <c r="T294" s="204"/>
      <c r="AT294" s="205" t="s">
        <v>131</v>
      </c>
      <c r="AU294" s="205" t="s">
        <v>82</v>
      </c>
      <c r="AV294" s="12" t="s">
        <v>82</v>
      </c>
      <c r="AW294" s="12" t="s">
        <v>36</v>
      </c>
      <c r="AX294" s="12" t="s">
        <v>22</v>
      </c>
      <c r="AY294" s="205" t="s">
        <v>123</v>
      </c>
    </row>
    <row r="295" spans="2:65" s="1" customFormat="1" ht="16.5" customHeight="1">
      <c r="B295" s="35"/>
      <c r="C295" s="181" t="s">
        <v>480</v>
      </c>
      <c r="D295" s="181" t="s">
        <v>125</v>
      </c>
      <c r="E295" s="182" t="s">
        <v>835</v>
      </c>
      <c r="F295" s="183" t="s">
        <v>836</v>
      </c>
      <c r="G295" s="184" t="s">
        <v>149</v>
      </c>
      <c r="H295" s="185">
        <v>6</v>
      </c>
      <c r="I295" s="186"/>
      <c r="J295" s="187">
        <f>ROUND(I295*H295,2)</f>
        <v>0</v>
      </c>
      <c r="K295" s="183" t="s">
        <v>20</v>
      </c>
      <c r="L295" s="39"/>
      <c r="M295" s="188" t="s">
        <v>20</v>
      </c>
      <c r="N295" s="189" t="s">
        <v>44</v>
      </c>
      <c r="O295" s="64"/>
      <c r="P295" s="190">
        <f>O295*H295</f>
        <v>0</v>
      </c>
      <c r="Q295" s="190">
        <v>0</v>
      </c>
      <c r="R295" s="190">
        <f>Q295*H295</f>
        <v>0</v>
      </c>
      <c r="S295" s="190">
        <v>0</v>
      </c>
      <c r="T295" s="191">
        <f>S295*H295</f>
        <v>0</v>
      </c>
      <c r="AR295" s="192" t="s">
        <v>129</v>
      </c>
      <c r="AT295" s="192" t="s">
        <v>125</v>
      </c>
      <c r="AU295" s="192" t="s">
        <v>82</v>
      </c>
      <c r="AY295" s="18" t="s">
        <v>123</v>
      </c>
      <c r="BE295" s="193">
        <f>IF(N295="základní",J295,0)</f>
        <v>0</v>
      </c>
      <c r="BF295" s="193">
        <f>IF(N295="snížená",J295,0)</f>
        <v>0</v>
      </c>
      <c r="BG295" s="193">
        <f>IF(N295="zákl. přenesená",J295,0)</f>
        <v>0</v>
      </c>
      <c r="BH295" s="193">
        <f>IF(N295="sníž. přenesená",J295,0)</f>
        <v>0</v>
      </c>
      <c r="BI295" s="193">
        <f>IF(N295="nulová",J295,0)</f>
        <v>0</v>
      </c>
      <c r="BJ295" s="18" t="s">
        <v>22</v>
      </c>
      <c r="BK295" s="193">
        <f>ROUND(I295*H295,2)</f>
        <v>0</v>
      </c>
      <c r="BL295" s="18" t="s">
        <v>129</v>
      </c>
      <c r="BM295" s="192" t="s">
        <v>837</v>
      </c>
    </row>
    <row r="296" spans="2:65" s="12" customFormat="1">
      <c r="B296" s="194"/>
      <c r="C296" s="195"/>
      <c r="D296" s="196" t="s">
        <v>131</v>
      </c>
      <c r="E296" s="197" t="s">
        <v>20</v>
      </c>
      <c r="F296" s="198" t="s">
        <v>838</v>
      </c>
      <c r="G296" s="195"/>
      <c r="H296" s="199">
        <v>4</v>
      </c>
      <c r="I296" s="200"/>
      <c r="J296" s="195"/>
      <c r="K296" s="195"/>
      <c r="L296" s="201"/>
      <c r="M296" s="202"/>
      <c r="N296" s="203"/>
      <c r="O296" s="203"/>
      <c r="P296" s="203"/>
      <c r="Q296" s="203"/>
      <c r="R296" s="203"/>
      <c r="S296" s="203"/>
      <c r="T296" s="204"/>
      <c r="AT296" s="205" t="s">
        <v>131</v>
      </c>
      <c r="AU296" s="205" t="s">
        <v>82</v>
      </c>
      <c r="AV296" s="12" t="s">
        <v>82</v>
      </c>
      <c r="AW296" s="12" t="s">
        <v>36</v>
      </c>
      <c r="AX296" s="12" t="s">
        <v>73</v>
      </c>
      <c r="AY296" s="205" t="s">
        <v>123</v>
      </c>
    </row>
    <row r="297" spans="2:65" s="12" customFormat="1">
      <c r="B297" s="194"/>
      <c r="C297" s="195"/>
      <c r="D297" s="196" t="s">
        <v>131</v>
      </c>
      <c r="E297" s="197" t="s">
        <v>20</v>
      </c>
      <c r="F297" s="198" t="s">
        <v>839</v>
      </c>
      <c r="G297" s="195"/>
      <c r="H297" s="199">
        <v>2</v>
      </c>
      <c r="I297" s="200"/>
      <c r="J297" s="195"/>
      <c r="K297" s="195"/>
      <c r="L297" s="201"/>
      <c r="M297" s="202"/>
      <c r="N297" s="203"/>
      <c r="O297" s="203"/>
      <c r="P297" s="203"/>
      <c r="Q297" s="203"/>
      <c r="R297" s="203"/>
      <c r="S297" s="203"/>
      <c r="T297" s="204"/>
      <c r="AT297" s="205" t="s">
        <v>131</v>
      </c>
      <c r="AU297" s="205" t="s">
        <v>82</v>
      </c>
      <c r="AV297" s="12" t="s">
        <v>82</v>
      </c>
      <c r="AW297" s="12" t="s">
        <v>36</v>
      </c>
      <c r="AX297" s="12" t="s">
        <v>73</v>
      </c>
      <c r="AY297" s="205" t="s">
        <v>123</v>
      </c>
    </row>
    <row r="298" spans="2:65" s="13" customFormat="1">
      <c r="B298" s="206"/>
      <c r="C298" s="207"/>
      <c r="D298" s="196" t="s">
        <v>131</v>
      </c>
      <c r="E298" s="208" t="s">
        <v>20</v>
      </c>
      <c r="F298" s="209" t="s">
        <v>192</v>
      </c>
      <c r="G298" s="207"/>
      <c r="H298" s="210">
        <v>6</v>
      </c>
      <c r="I298" s="211"/>
      <c r="J298" s="207"/>
      <c r="K298" s="207"/>
      <c r="L298" s="212"/>
      <c r="M298" s="213"/>
      <c r="N298" s="214"/>
      <c r="O298" s="214"/>
      <c r="P298" s="214"/>
      <c r="Q298" s="214"/>
      <c r="R298" s="214"/>
      <c r="S298" s="214"/>
      <c r="T298" s="215"/>
      <c r="AT298" s="216" t="s">
        <v>131</v>
      </c>
      <c r="AU298" s="216" t="s">
        <v>82</v>
      </c>
      <c r="AV298" s="13" t="s">
        <v>129</v>
      </c>
      <c r="AW298" s="13" t="s">
        <v>36</v>
      </c>
      <c r="AX298" s="13" t="s">
        <v>22</v>
      </c>
      <c r="AY298" s="216" t="s">
        <v>123</v>
      </c>
    </row>
    <row r="299" spans="2:65" s="1" customFormat="1" ht="16.5" customHeight="1">
      <c r="B299" s="35"/>
      <c r="C299" s="238" t="s">
        <v>485</v>
      </c>
      <c r="D299" s="238" t="s">
        <v>286</v>
      </c>
      <c r="E299" s="239" t="s">
        <v>840</v>
      </c>
      <c r="F299" s="240" t="s">
        <v>841</v>
      </c>
      <c r="G299" s="241" t="s">
        <v>349</v>
      </c>
      <c r="H299" s="242">
        <v>3</v>
      </c>
      <c r="I299" s="243"/>
      <c r="J299" s="244">
        <f>ROUND(I299*H299,2)</f>
        <v>0</v>
      </c>
      <c r="K299" s="240" t="s">
        <v>20</v>
      </c>
      <c r="L299" s="245"/>
      <c r="M299" s="246" t="s">
        <v>20</v>
      </c>
      <c r="N299" s="247" t="s">
        <v>44</v>
      </c>
      <c r="O299" s="64"/>
      <c r="P299" s="190">
        <f>O299*H299</f>
        <v>0</v>
      </c>
      <c r="Q299" s="190">
        <v>8.6899999999999998E-3</v>
      </c>
      <c r="R299" s="190">
        <f>Q299*H299</f>
        <v>2.6069999999999999E-2</v>
      </c>
      <c r="S299" s="190">
        <v>0</v>
      </c>
      <c r="T299" s="191">
        <f>S299*H299</f>
        <v>0</v>
      </c>
      <c r="AR299" s="192" t="s">
        <v>161</v>
      </c>
      <c r="AT299" s="192" t="s">
        <v>286</v>
      </c>
      <c r="AU299" s="192" t="s">
        <v>82</v>
      </c>
      <c r="AY299" s="18" t="s">
        <v>123</v>
      </c>
      <c r="BE299" s="193">
        <f>IF(N299="základní",J299,0)</f>
        <v>0</v>
      </c>
      <c r="BF299" s="193">
        <f>IF(N299="snížená",J299,0)</f>
        <v>0</v>
      </c>
      <c r="BG299" s="193">
        <f>IF(N299="zákl. přenesená",J299,0)</f>
        <v>0</v>
      </c>
      <c r="BH299" s="193">
        <f>IF(N299="sníž. přenesená",J299,0)</f>
        <v>0</v>
      </c>
      <c r="BI299" s="193">
        <f>IF(N299="nulová",J299,0)</f>
        <v>0</v>
      </c>
      <c r="BJ299" s="18" t="s">
        <v>22</v>
      </c>
      <c r="BK299" s="193">
        <f>ROUND(I299*H299,2)</f>
        <v>0</v>
      </c>
      <c r="BL299" s="18" t="s">
        <v>129</v>
      </c>
      <c r="BM299" s="192" t="s">
        <v>842</v>
      </c>
    </row>
    <row r="300" spans="2:65" s="1" customFormat="1" ht="16.5" customHeight="1">
      <c r="B300" s="35"/>
      <c r="C300" s="181" t="s">
        <v>499</v>
      </c>
      <c r="D300" s="181" t="s">
        <v>125</v>
      </c>
      <c r="E300" s="182" t="s">
        <v>843</v>
      </c>
      <c r="F300" s="183" t="s">
        <v>844</v>
      </c>
      <c r="G300" s="184" t="s">
        <v>149</v>
      </c>
      <c r="H300" s="185">
        <v>161.69999999999999</v>
      </c>
      <c r="I300" s="186"/>
      <c r="J300" s="187">
        <f>ROUND(I300*H300,2)</f>
        <v>0</v>
      </c>
      <c r="K300" s="183" t="s">
        <v>20</v>
      </c>
      <c r="L300" s="39"/>
      <c r="M300" s="188" t="s">
        <v>20</v>
      </c>
      <c r="N300" s="189" t="s">
        <v>44</v>
      </c>
      <c r="O300" s="64"/>
      <c r="P300" s="190">
        <f>O300*H300</f>
        <v>0</v>
      </c>
      <c r="Q300" s="190">
        <v>1.0000000000000001E-5</v>
      </c>
      <c r="R300" s="190">
        <f>Q300*H300</f>
        <v>1.6169999999999999E-3</v>
      </c>
      <c r="S300" s="190">
        <v>0</v>
      </c>
      <c r="T300" s="191">
        <f>S300*H300</f>
        <v>0</v>
      </c>
      <c r="AR300" s="192" t="s">
        <v>129</v>
      </c>
      <c r="AT300" s="192" t="s">
        <v>125</v>
      </c>
      <c r="AU300" s="192" t="s">
        <v>82</v>
      </c>
      <c r="AY300" s="18" t="s">
        <v>123</v>
      </c>
      <c r="BE300" s="193">
        <f>IF(N300="základní",J300,0)</f>
        <v>0</v>
      </c>
      <c r="BF300" s="193">
        <f>IF(N300="snížená",J300,0)</f>
        <v>0</v>
      </c>
      <c r="BG300" s="193">
        <f>IF(N300="zákl. přenesená",J300,0)</f>
        <v>0</v>
      </c>
      <c r="BH300" s="193">
        <f>IF(N300="sníž. přenesená",J300,0)</f>
        <v>0</v>
      </c>
      <c r="BI300" s="193">
        <f>IF(N300="nulová",J300,0)</f>
        <v>0</v>
      </c>
      <c r="BJ300" s="18" t="s">
        <v>22</v>
      </c>
      <c r="BK300" s="193">
        <f>ROUND(I300*H300,2)</f>
        <v>0</v>
      </c>
      <c r="BL300" s="18" t="s">
        <v>129</v>
      </c>
      <c r="BM300" s="192" t="s">
        <v>845</v>
      </c>
    </row>
    <row r="301" spans="2:65" s="12" customFormat="1">
      <c r="B301" s="194"/>
      <c r="C301" s="195"/>
      <c r="D301" s="196" t="s">
        <v>131</v>
      </c>
      <c r="E301" s="197" t="s">
        <v>20</v>
      </c>
      <c r="F301" s="198" t="s">
        <v>846</v>
      </c>
      <c r="G301" s="195"/>
      <c r="H301" s="199">
        <v>161.69999999999999</v>
      </c>
      <c r="I301" s="200"/>
      <c r="J301" s="195"/>
      <c r="K301" s="195"/>
      <c r="L301" s="201"/>
      <c r="M301" s="202"/>
      <c r="N301" s="203"/>
      <c r="O301" s="203"/>
      <c r="P301" s="203"/>
      <c r="Q301" s="203"/>
      <c r="R301" s="203"/>
      <c r="S301" s="203"/>
      <c r="T301" s="204"/>
      <c r="AT301" s="205" t="s">
        <v>131</v>
      </c>
      <c r="AU301" s="205" t="s">
        <v>82</v>
      </c>
      <c r="AV301" s="12" t="s">
        <v>82</v>
      </c>
      <c r="AW301" s="12" t="s">
        <v>36</v>
      </c>
      <c r="AX301" s="12" t="s">
        <v>22</v>
      </c>
      <c r="AY301" s="205" t="s">
        <v>123</v>
      </c>
    </row>
    <row r="302" spans="2:65" s="1" customFormat="1" ht="16.5" customHeight="1">
      <c r="B302" s="35"/>
      <c r="C302" s="238" t="s">
        <v>504</v>
      </c>
      <c r="D302" s="238" t="s">
        <v>286</v>
      </c>
      <c r="E302" s="239" t="s">
        <v>847</v>
      </c>
      <c r="F302" s="240" t="s">
        <v>848</v>
      </c>
      <c r="G302" s="241" t="s">
        <v>502</v>
      </c>
      <c r="H302" s="242">
        <v>10.945</v>
      </c>
      <c r="I302" s="243"/>
      <c r="J302" s="244">
        <f>ROUND(I302*H302,2)</f>
        <v>0</v>
      </c>
      <c r="K302" s="240" t="s">
        <v>20</v>
      </c>
      <c r="L302" s="245"/>
      <c r="M302" s="246" t="s">
        <v>20</v>
      </c>
      <c r="N302" s="247" t="s">
        <v>44</v>
      </c>
      <c r="O302" s="64"/>
      <c r="P302" s="190">
        <f>O302*H302</f>
        <v>0</v>
      </c>
      <c r="Q302" s="190">
        <v>0.2</v>
      </c>
      <c r="R302" s="190">
        <f>Q302*H302</f>
        <v>2.1890000000000001</v>
      </c>
      <c r="S302" s="190">
        <v>0</v>
      </c>
      <c r="T302" s="191">
        <f>S302*H302</f>
        <v>0</v>
      </c>
      <c r="AR302" s="192" t="s">
        <v>161</v>
      </c>
      <c r="AT302" s="192" t="s">
        <v>286</v>
      </c>
      <c r="AU302" s="192" t="s">
        <v>82</v>
      </c>
      <c r="AY302" s="18" t="s">
        <v>123</v>
      </c>
      <c r="BE302" s="193">
        <f>IF(N302="základní",J302,0)</f>
        <v>0</v>
      </c>
      <c r="BF302" s="193">
        <f>IF(N302="snížená",J302,0)</f>
        <v>0</v>
      </c>
      <c r="BG302" s="193">
        <f>IF(N302="zákl. přenesená",J302,0)</f>
        <v>0</v>
      </c>
      <c r="BH302" s="193">
        <f>IF(N302="sníž. přenesená",J302,0)</f>
        <v>0</v>
      </c>
      <c r="BI302" s="193">
        <f>IF(N302="nulová",J302,0)</f>
        <v>0</v>
      </c>
      <c r="BJ302" s="18" t="s">
        <v>22</v>
      </c>
      <c r="BK302" s="193">
        <f>ROUND(I302*H302,2)</f>
        <v>0</v>
      </c>
      <c r="BL302" s="18" t="s">
        <v>129</v>
      </c>
      <c r="BM302" s="192" t="s">
        <v>849</v>
      </c>
    </row>
    <row r="303" spans="2:65" s="1" customFormat="1" ht="19.5">
      <c r="B303" s="35"/>
      <c r="C303" s="36"/>
      <c r="D303" s="196" t="s">
        <v>850</v>
      </c>
      <c r="E303" s="36"/>
      <c r="F303" s="253" t="s">
        <v>851</v>
      </c>
      <c r="G303" s="36"/>
      <c r="H303" s="36"/>
      <c r="I303" s="108"/>
      <c r="J303" s="36"/>
      <c r="K303" s="36"/>
      <c r="L303" s="39"/>
      <c r="M303" s="254"/>
      <c r="N303" s="64"/>
      <c r="O303" s="64"/>
      <c r="P303" s="64"/>
      <c r="Q303" s="64"/>
      <c r="R303" s="64"/>
      <c r="S303" s="64"/>
      <c r="T303" s="65"/>
      <c r="AT303" s="18" t="s">
        <v>850</v>
      </c>
      <c r="AU303" s="18" t="s">
        <v>82</v>
      </c>
    </row>
    <row r="304" spans="2:65" s="12" customFormat="1">
      <c r="B304" s="194"/>
      <c r="C304" s="195"/>
      <c r="D304" s="196" t="s">
        <v>131</v>
      </c>
      <c r="E304" s="197" t="s">
        <v>20</v>
      </c>
      <c r="F304" s="198" t="s">
        <v>852</v>
      </c>
      <c r="G304" s="195"/>
      <c r="H304" s="199">
        <v>10.945</v>
      </c>
      <c r="I304" s="200"/>
      <c r="J304" s="195"/>
      <c r="K304" s="195"/>
      <c r="L304" s="201"/>
      <c r="M304" s="202"/>
      <c r="N304" s="203"/>
      <c r="O304" s="203"/>
      <c r="P304" s="203"/>
      <c r="Q304" s="203"/>
      <c r="R304" s="203"/>
      <c r="S304" s="203"/>
      <c r="T304" s="204"/>
      <c r="AT304" s="205" t="s">
        <v>131</v>
      </c>
      <c r="AU304" s="205" t="s">
        <v>82</v>
      </c>
      <c r="AV304" s="12" t="s">
        <v>82</v>
      </c>
      <c r="AW304" s="12" t="s">
        <v>36</v>
      </c>
      <c r="AX304" s="12" t="s">
        <v>22</v>
      </c>
      <c r="AY304" s="205" t="s">
        <v>123</v>
      </c>
    </row>
    <row r="305" spans="2:65" s="1" customFormat="1" ht="16.5" customHeight="1">
      <c r="B305" s="35"/>
      <c r="C305" s="238" t="s">
        <v>509</v>
      </c>
      <c r="D305" s="238" t="s">
        <v>286</v>
      </c>
      <c r="E305" s="239" t="s">
        <v>853</v>
      </c>
      <c r="F305" s="240" t="s">
        <v>854</v>
      </c>
      <c r="G305" s="241" t="s">
        <v>502</v>
      </c>
      <c r="H305" s="242">
        <v>16.408999999999999</v>
      </c>
      <c r="I305" s="243"/>
      <c r="J305" s="244">
        <f>ROUND(I305*H305,2)</f>
        <v>0</v>
      </c>
      <c r="K305" s="240" t="s">
        <v>20</v>
      </c>
      <c r="L305" s="245"/>
      <c r="M305" s="246" t="s">
        <v>20</v>
      </c>
      <c r="N305" s="247" t="s">
        <v>44</v>
      </c>
      <c r="O305" s="64"/>
      <c r="P305" s="190">
        <f>O305*H305</f>
        <v>0</v>
      </c>
      <c r="Q305" s="190">
        <v>0.18099999999999999</v>
      </c>
      <c r="R305" s="190">
        <f>Q305*H305</f>
        <v>2.9700289999999998</v>
      </c>
      <c r="S305" s="190">
        <v>0</v>
      </c>
      <c r="T305" s="191">
        <f>S305*H305</f>
        <v>0</v>
      </c>
      <c r="AR305" s="192" t="s">
        <v>161</v>
      </c>
      <c r="AT305" s="192" t="s">
        <v>286</v>
      </c>
      <c r="AU305" s="192" t="s">
        <v>82</v>
      </c>
      <c r="AY305" s="18" t="s">
        <v>123</v>
      </c>
      <c r="BE305" s="193">
        <f>IF(N305="základní",J305,0)</f>
        <v>0</v>
      </c>
      <c r="BF305" s="193">
        <f>IF(N305="snížená",J305,0)</f>
        <v>0</v>
      </c>
      <c r="BG305" s="193">
        <f>IF(N305="zákl. přenesená",J305,0)</f>
        <v>0</v>
      </c>
      <c r="BH305" s="193">
        <f>IF(N305="sníž. přenesená",J305,0)</f>
        <v>0</v>
      </c>
      <c r="BI305" s="193">
        <f>IF(N305="nulová",J305,0)</f>
        <v>0</v>
      </c>
      <c r="BJ305" s="18" t="s">
        <v>22</v>
      </c>
      <c r="BK305" s="193">
        <f>ROUND(I305*H305,2)</f>
        <v>0</v>
      </c>
      <c r="BL305" s="18" t="s">
        <v>129</v>
      </c>
      <c r="BM305" s="192" t="s">
        <v>855</v>
      </c>
    </row>
    <row r="306" spans="2:65" s="1" customFormat="1" ht="19.5">
      <c r="B306" s="35"/>
      <c r="C306" s="36"/>
      <c r="D306" s="196" t="s">
        <v>850</v>
      </c>
      <c r="E306" s="36"/>
      <c r="F306" s="253" t="s">
        <v>851</v>
      </c>
      <c r="G306" s="36"/>
      <c r="H306" s="36"/>
      <c r="I306" s="108"/>
      <c r="J306" s="36"/>
      <c r="K306" s="36"/>
      <c r="L306" s="39"/>
      <c r="M306" s="254"/>
      <c r="N306" s="64"/>
      <c r="O306" s="64"/>
      <c r="P306" s="64"/>
      <c r="Q306" s="64"/>
      <c r="R306" s="64"/>
      <c r="S306" s="64"/>
      <c r="T306" s="65"/>
      <c r="AT306" s="18" t="s">
        <v>850</v>
      </c>
      <c r="AU306" s="18" t="s">
        <v>82</v>
      </c>
    </row>
    <row r="307" spans="2:65" s="12" customFormat="1">
      <c r="B307" s="194"/>
      <c r="C307" s="195"/>
      <c r="D307" s="196" t="s">
        <v>131</v>
      </c>
      <c r="E307" s="197" t="s">
        <v>20</v>
      </c>
      <c r="F307" s="198" t="s">
        <v>856</v>
      </c>
      <c r="G307" s="195"/>
      <c r="H307" s="199">
        <v>16.408999999999999</v>
      </c>
      <c r="I307" s="200"/>
      <c r="J307" s="195"/>
      <c r="K307" s="195"/>
      <c r="L307" s="201"/>
      <c r="M307" s="202"/>
      <c r="N307" s="203"/>
      <c r="O307" s="203"/>
      <c r="P307" s="203"/>
      <c r="Q307" s="203"/>
      <c r="R307" s="203"/>
      <c r="S307" s="203"/>
      <c r="T307" s="204"/>
      <c r="AT307" s="205" t="s">
        <v>131</v>
      </c>
      <c r="AU307" s="205" t="s">
        <v>82</v>
      </c>
      <c r="AV307" s="12" t="s">
        <v>82</v>
      </c>
      <c r="AW307" s="12" t="s">
        <v>36</v>
      </c>
      <c r="AX307" s="12" t="s">
        <v>22</v>
      </c>
      <c r="AY307" s="205" t="s">
        <v>123</v>
      </c>
    </row>
    <row r="308" spans="2:65" s="1" customFormat="1" ht="16.5" customHeight="1">
      <c r="B308" s="35"/>
      <c r="C308" s="181" t="s">
        <v>514</v>
      </c>
      <c r="D308" s="181" t="s">
        <v>125</v>
      </c>
      <c r="E308" s="182" t="s">
        <v>857</v>
      </c>
      <c r="F308" s="183" t="s">
        <v>858</v>
      </c>
      <c r="G308" s="184" t="s">
        <v>349</v>
      </c>
      <c r="H308" s="185">
        <v>4</v>
      </c>
      <c r="I308" s="186"/>
      <c r="J308" s="187">
        <f>ROUND(I308*H308,2)</f>
        <v>0</v>
      </c>
      <c r="K308" s="183" t="s">
        <v>20</v>
      </c>
      <c r="L308" s="39"/>
      <c r="M308" s="188" t="s">
        <v>20</v>
      </c>
      <c r="N308" s="189" t="s">
        <v>44</v>
      </c>
      <c r="O308" s="64"/>
      <c r="P308" s="190">
        <f>O308*H308</f>
        <v>0</v>
      </c>
      <c r="Q308" s="190">
        <v>1.0000000000000001E-5</v>
      </c>
      <c r="R308" s="190">
        <f>Q308*H308</f>
        <v>4.0000000000000003E-5</v>
      </c>
      <c r="S308" s="190">
        <v>0</v>
      </c>
      <c r="T308" s="191">
        <f>S308*H308</f>
        <v>0</v>
      </c>
      <c r="AR308" s="192" t="s">
        <v>129</v>
      </c>
      <c r="AT308" s="192" t="s">
        <v>125</v>
      </c>
      <c r="AU308" s="192" t="s">
        <v>82</v>
      </c>
      <c r="AY308" s="18" t="s">
        <v>123</v>
      </c>
      <c r="BE308" s="193">
        <f>IF(N308="základní",J308,0)</f>
        <v>0</v>
      </c>
      <c r="BF308" s="193">
        <f>IF(N308="snížená",J308,0)</f>
        <v>0</v>
      </c>
      <c r="BG308" s="193">
        <f>IF(N308="zákl. přenesená",J308,0)</f>
        <v>0</v>
      </c>
      <c r="BH308" s="193">
        <f>IF(N308="sníž. přenesená",J308,0)</f>
        <v>0</v>
      </c>
      <c r="BI308" s="193">
        <f>IF(N308="nulová",J308,0)</f>
        <v>0</v>
      </c>
      <c r="BJ308" s="18" t="s">
        <v>22</v>
      </c>
      <c r="BK308" s="193">
        <f>ROUND(I308*H308,2)</f>
        <v>0</v>
      </c>
      <c r="BL308" s="18" t="s">
        <v>129</v>
      </c>
      <c r="BM308" s="192" t="s">
        <v>859</v>
      </c>
    </row>
    <row r="309" spans="2:65" s="1" customFormat="1" ht="16.5" customHeight="1">
      <c r="B309" s="35"/>
      <c r="C309" s="238" t="s">
        <v>519</v>
      </c>
      <c r="D309" s="238" t="s">
        <v>286</v>
      </c>
      <c r="E309" s="239" t="s">
        <v>860</v>
      </c>
      <c r="F309" s="240" t="s">
        <v>861</v>
      </c>
      <c r="G309" s="241" t="s">
        <v>349</v>
      </c>
      <c r="H309" s="242">
        <v>1</v>
      </c>
      <c r="I309" s="243"/>
      <c r="J309" s="244">
        <f>ROUND(I309*H309,2)</f>
        <v>0</v>
      </c>
      <c r="K309" s="240" t="s">
        <v>20</v>
      </c>
      <c r="L309" s="245"/>
      <c r="M309" s="246" t="s">
        <v>20</v>
      </c>
      <c r="N309" s="247" t="s">
        <v>44</v>
      </c>
      <c r="O309" s="64"/>
      <c r="P309" s="190">
        <f>O309*H309</f>
        <v>0</v>
      </c>
      <c r="Q309" s="190">
        <v>1.25E-3</v>
      </c>
      <c r="R309" s="190">
        <f>Q309*H309</f>
        <v>1.25E-3</v>
      </c>
      <c r="S309" s="190">
        <v>0</v>
      </c>
      <c r="T309" s="191">
        <f>S309*H309</f>
        <v>0</v>
      </c>
      <c r="AR309" s="192" t="s">
        <v>161</v>
      </c>
      <c r="AT309" s="192" t="s">
        <v>286</v>
      </c>
      <c r="AU309" s="192" t="s">
        <v>82</v>
      </c>
      <c r="AY309" s="18" t="s">
        <v>123</v>
      </c>
      <c r="BE309" s="193">
        <f>IF(N309="základní",J309,0)</f>
        <v>0</v>
      </c>
      <c r="BF309" s="193">
        <f>IF(N309="snížená",J309,0)</f>
        <v>0</v>
      </c>
      <c r="BG309" s="193">
        <f>IF(N309="zákl. přenesená",J309,0)</f>
        <v>0</v>
      </c>
      <c r="BH309" s="193">
        <f>IF(N309="sníž. přenesená",J309,0)</f>
        <v>0</v>
      </c>
      <c r="BI309" s="193">
        <f>IF(N309="nulová",J309,0)</f>
        <v>0</v>
      </c>
      <c r="BJ309" s="18" t="s">
        <v>22</v>
      </c>
      <c r="BK309" s="193">
        <f>ROUND(I309*H309,2)</f>
        <v>0</v>
      </c>
      <c r="BL309" s="18" t="s">
        <v>129</v>
      </c>
      <c r="BM309" s="192" t="s">
        <v>862</v>
      </c>
    </row>
    <row r="310" spans="2:65" s="1" customFormat="1" ht="16.5" customHeight="1">
      <c r="B310" s="35"/>
      <c r="C310" s="238" t="s">
        <v>524</v>
      </c>
      <c r="D310" s="238" t="s">
        <v>286</v>
      </c>
      <c r="E310" s="239" t="s">
        <v>863</v>
      </c>
      <c r="F310" s="240" t="s">
        <v>864</v>
      </c>
      <c r="G310" s="241" t="s">
        <v>349</v>
      </c>
      <c r="H310" s="242">
        <v>1</v>
      </c>
      <c r="I310" s="243"/>
      <c r="J310" s="244">
        <f>ROUND(I310*H310,2)</f>
        <v>0</v>
      </c>
      <c r="K310" s="240" t="s">
        <v>20</v>
      </c>
      <c r="L310" s="245"/>
      <c r="M310" s="246" t="s">
        <v>20</v>
      </c>
      <c r="N310" s="247" t="s">
        <v>44</v>
      </c>
      <c r="O310" s="64"/>
      <c r="P310" s="190">
        <f>O310*H310</f>
        <v>0</v>
      </c>
      <c r="Q310" s="190">
        <v>1.2099999999999999E-3</v>
      </c>
      <c r="R310" s="190">
        <f>Q310*H310</f>
        <v>1.2099999999999999E-3</v>
      </c>
      <c r="S310" s="190">
        <v>0</v>
      </c>
      <c r="T310" s="191">
        <f>S310*H310</f>
        <v>0</v>
      </c>
      <c r="AR310" s="192" t="s">
        <v>161</v>
      </c>
      <c r="AT310" s="192" t="s">
        <v>286</v>
      </c>
      <c r="AU310" s="192" t="s">
        <v>82</v>
      </c>
      <c r="AY310" s="18" t="s">
        <v>123</v>
      </c>
      <c r="BE310" s="193">
        <f>IF(N310="základní",J310,0)</f>
        <v>0</v>
      </c>
      <c r="BF310" s="193">
        <f>IF(N310="snížená",J310,0)</f>
        <v>0</v>
      </c>
      <c r="BG310" s="193">
        <f>IF(N310="zákl. přenesená",J310,0)</f>
        <v>0</v>
      </c>
      <c r="BH310" s="193">
        <f>IF(N310="sníž. přenesená",J310,0)</f>
        <v>0</v>
      </c>
      <c r="BI310" s="193">
        <f>IF(N310="nulová",J310,0)</f>
        <v>0</v>
      </c>
      <c r="BJ310" s="18" t="s">
        <v>22</v>
      </c>
      <c r="BK310" s="193">
        <f>ROUND(I310*H310,2)</f>
        <v>0</v>
      </c>
      <c r="BL310" s="18" t="s">
        <v>129</v>
      </c>
      <c r="BM310" s="192" t="s">
        <v>865</v>
      </c>
    </row>
    <row r="311" spans="2:65" s="1" customFormat="1" ht="16.5" customHeight="1">
      <c r="B311" s="35"/>
      <c r="C311" s="238" t="s">
        <v>529</v>
      </c>
      <c r="D311" s="238" t="s">
        <v>286</v>
      </c>
      <c r="E311" s="239" t="s">
        <v>866</v>
      </c>
      <c r="F311" s="240" t="s">
        <v>867</v>
      </c>
      <c r="G311" s="241" t="s">
        <v>349</v>
      </c>
      <c r="H311" s="242">
        <v>2</v>
      </c>
      <c r="I311" s="243"/>
      <c r="J311" s="244">
        <f>ROUND(I311*H311,2)</f>
        <v>0</v>
      </c>
      <c r="K311" s="240" t="s">
        <v>20</v>
      </c>
      <c r="L311" s="245"/>
      <c r="M311" s="246" t="s">
        <v>20</v>
      </c>
      <c r="N311" s="247" t="s">
        <v>44</v>
      </c>
      <c r="O311" s="64"/>
      <c r="P311" s="190">
        <f>O311*H311</f>
        <v>0</v>
      </c>
      <c r="Q311" s="190">
        <v>1.0200000000000001E-3</v>
      </c>
      <c r="R311" s="190">
        <f>Q311*H311</f>
        <v>2.0400000000000001E-3</v>
      </c>
      <c r="S311" s="190">
        <v>0</v>
      </c>
      <c r="T311" s="191">
        <f>S311*H311</f>
        <v>0</v>
      </c>
      <c r="AR311" s="192" t="s">
        <v>161</v>
      </c>
      <c r="AT311" s="192" t="s">
        <v>286</v>
      </c>
      <c r="AU311" s="192" t="s">
        <v>82</v>
      </c>
      <c r="AY311" s="18" t="s">
        <v>123</v>
      </c>
      <c r="BE311" s="193">
        <f>IF(N311="základní",J311,0)</f>
        <v>0</v>
      </c>
      <c r="BF311" s="193">
        <f>IF(N311="snížená",J311,0)</f>
        <v>0</v>
      </c>
      <c r="BG311" s="193">
        <f>IF(N311="zákl. přenesená",J311,0)</f>
        <v>0</v>
      </c>
      <c r="BH311" s="193">
        <f>IF(N311="sníž. přenesená",J311,0)</f>
        <v>0</v>
      </c>
      <c r="BI311" s="193">
        <f>IF(N311="nulová",J311,0)</f>
        <v>0</v>
      </c>
      <c r="BJ311" s="18" t="s">
        <v>22</v>
      </c>
      <c r="BK311" s="193">
        <f>ROUND(I311*H311,2)</f>
        <v>0</v>
      </c>
      <c r="BL311" s="18" t="s">
        <v>129</v>
      </c>
      <c r="BM311" s="192" t="s">
        <v>868</v>
      </c>
    </row>
    <row r="312" spans="2:65" s="1" customFormat="1" ht="16.5" customHeight="1">
      <c r="B312" s="35"/>
      <c r="C312" s="181" t="s">
        <v>534</v>
      </c>
      <c r="D312" s="181" t="s">
        <v>125</v>
      </c>
      <c r="E312" s="182" t="s">
        <v>869</v>
      </c>
      <c r="F312" s="183" t="s">
        <v>870</v>
      </c>
      <c r="G312" s="184" t="s">
        <v>349</v>
      </c>
      <c r="H312" s="185">
        <v>2</v>
      </c>
      <c r="I312" s="186"/>
      <c r="J312" s="187">
        <f>ROUND(I312*H312,2)</f>
        <v>0</v>
      </c>
      <c r="K312" s="183" t="s">
        <v>20</v>
      </c>
      <c r="L312" s="39"/>
      <c r="M312" s="188" t="s">
        <v>20</v>
      </c>
      <c r="N312" s="189" t="s">
        <v>44</v>
      </c>
      <c r="O312" s="64"/>
      <c r="P312" s="190">
        <f>O312*H312</f>
        <v>0</v>
      </c>
      <c r="Q312" s="190">
        <v>1.7000000000000001E-4</v>
      </c>
      <c r="R312" s="190">
        <f>Q312*H312</f>
        <v>3.4000000000000002E-4</v>
      </c>
      <c r="S312" s="190">
        <v>0</v>
      </c>
      <c r="T312" s="191">
        <f>S312*H312</f>
        <v>0</v>
      </c>
      <c r="AR312" s="192" t="s">
        <v>129</v>
      </c>
      <c r="AT312" s="192" t="s">
        <v>125</v>
      </c>
      <c r="AU312" s="192" t="s">
        <v>82</v>
      </c>
      <c r="AY312" s="18" t="s">
        <v>123</v>
      </c>
      <c r="BE312" s="193">
        <f>IF(N312="základní",J312,0)</f>
        <v>0</v>
      </c>
      <c r="BF312" s="193">
        <f>IF(N312="snížená",J312,0)</f>
        <v>0</v>
      </c>
      <c r="BG312" s="193">
        <f>IF(N312="zákl. přenesená",J312,0)</f>
        <v>0</v>
      </c>
      <c r="BH312" s="193">
        <f>IF(N312="sníž. přenesená",J312,0)</f>
        <v>0</v>
      </c>
      <c r="BI312" s="193">
        <f>IF(N312="nulová",J312,0)</f>
        <v>0</v>
      </c>
      <c r="BJ312" s="18" t="s">
        <v>22</v>
      </c>
      <c r="BK312" s="193">
        <f>ROUND(I312*H312,2)</f>
        <v>0</v>
      </c>
      <c r="BL312" s="18" t="s">
        <v>129</v>
      </c>
      <c r="BM312" s="192" t="s">
        <v>871</v>
      </c>
    </row>
    <row r="313" spans="2:65" s="12" customFormat="1">
      <c r="B313" s="194"/>
      <c r="C313" s="195"/>
      <c r="D313" s="196" t="s">
        <v>131</v>
      </c>
      <c r="E313" s="197" t="s">
        <v>20</v>
      </c>
      <c r="F313" s="198" t="s">
        <v>872</v>
      </c>
      <c r="G313" s="195"/>
      <c r="H313" s="199">
        <v>1</v>
      </c>
      <c r="I313" s="200"/>
      <c r="J313" s="195"/>
      <c r="K313" s="195"/>
      <c r="L313" s="201"/>
      <c r="M313" s="202"/>
      <c r="N313" s="203"/>
      <c r="O313" s="203"/>
      <c r="P313" s="203"/>
      <c r="Q313" s="203"/>
      <c r="R313" s="203"/>
      <c r="S313" s="203"/>
      <c r="T313" s="204"/>
      <c r="AT313" s="205" t="s">
        <v>131</v>
      </c>
      <c r="AU313" s="205" t="s">
        <v>82</v>
      </c>
      <c r="AV313" s="12" t="s">
        <v>82</v>
      </c>
      <c r="AW313" s="12" t="s">
        <v>36</v>
      </c>
      <c r="AX313" s="12" t="s">
        <v>73</v>
      </c>
      <c r="AY313" s="205" t="s">
        <v>123</v>
      </c>
    </row>
    <row r="314" spans="2:65" s="12" customFormat="1">
      <c r="B314" s="194"/>
      <c r="C314" s="195"/>
      <c r="D314" s="196" t="s">
        <v>131</v>
      </c>
      <c r="E314" s="197" t="s">
        <v>20</v>
      </c>
      <c r="F314" s="198" t="s">
        <v>873</v>
      </c>
      <c r="G314" s="195"/>
      <c r="H314" s="199">
        <v>1</v>
      </c>
      <c r="I314" s="200"/>
      <c r="J314" s="195"/>
      <c r="K314" s="195"/>
      <c r="L314" s="201"/>
      <c r="M314" s="202"/>
      <c r="N314" s="203"/>
      <c r="O314" s="203"/>
      <c r="P314" s="203"/>
      <c r="Q314" s="203"/>
      <c r="R314" s="203"/>
      <c r="S314" s="203"/>
      <c r="T314" s="204"/>
      <c r="AT314" s="205" t="s">
        <v>131</v>
      </c>
      <c r="AU314" s="205" t="s">
        <v>82</v>
      </c>
      <c r="AV314" s="12" t="s">
        <v>82</v>
      </c>
      <c r="AW314" s="12" t="s">
        <v>36</v>
      </c>
      <c r="AX314" s="12" t="s">
        <v>73</v>
      </c>
      <c r="AY314" s="205" t="s">
        <v>123</v>
      </c>
    </row>
    <row r="315" spans="2:65" s="13" customFormat="1">
      <c r="B315" s="206"/>
      <c r="C315" s="207"/>
      <c r="D315" s="196" t="s">
        <v>131</v>
      </c>
      <c r="E315" s="208" t="s">
        <v>20</v>
      </c>
      <c r="F315" s="209" t="s">
        <v>192</v>
      </c>
      <c r="G315" s="207"/>
      <c r="H315" s="210">
        <v>2</v>
      </c>
      <c r="I315" s="211"/>
      <c r="J315" s="207"/>
      <c r="K315" s="207"/>
      <c r="L315" s="212"/>
      <c r="M315" s="213"/>
      <c r="N315" s="214"/>
      <c r="O315" s="214"/>
      <c r="P315" s="214"/>
      <c r="Q315" s="214"/>
      <c r="R315" s="214"/>
      <c r="S315" s="214"/>
      <c r="T315" s="215"/>
      <c r="AT315" s="216" t="s">
        <v>131</v>
      </c>
      <c r="AU315" s="216" t="s">
        <v>82</v>
      </c>
      <c r="AV315" s="13" t="s">
        <v>129</v>
      </c>
      <c r="AW315" s="13" t="s">
        <v>36</v>
      </c>
      <c r="AX315" s="13" t="s">
        <v>22</v>
      </c>
      <c r="AY315" s="216" t="s">
        <v>123</v>
      </c>
    </row>
    <row r="316" spans="2:65" s="1" customFormat="1" ht="16.5" customHeight="1">
      <c r="B316" s="35"/>
      <c r="C316" s="238" t="s">
        <v>538</v>
      </c>
      <c r="D316" s="238" t="s">
        <v>286</v>
      </c>
      <c r="E316" s="239" t="s">
        <v>874</v>
      </c>
      <c r="F316" s="240" t="s">
        <v>875</v>
      </c>
      <c r="G316" s="241" t="s">
        <v>502</v>
      </c>
      <c r="H316" s="242">
        <v>2</v>
      </c>
      <c r="I316" s="243"/>
      <c r="J316" s="244">
        <f>ROUND(I316*H316,2)</f>
        <v>0</v>
      </c>
      <c r="K316" s="240" t="s">
        <v>20</v>
      </c>
      <c r="L316" s="245"/>
      <c r="M316" s="246" t="s">
        <v>20</v>
      </c>
      <c r="N316" s="247" t="s">
        <v>44</v>
      </c>
      <c r="O316" s="64"/>
      <c r="P316" s="190">
        <f>O316*H316</f>
        <v>0</v>
      </c>
      <c r="Q316" s="190">
        <v>0</v>
      </c>
      <c r="R316" s="190">
        <f>Q316*H316</f>
        <v>0</v>
      </c>
      <c r="S316" s="190">
        <v>0</v>
      </c>
      <c r="T316" s="191">
        <f>S316*H316</f>
        <v>0</v>
      </c>
      <c r="AR316" s="192" t="s">
        <v>161</v>
      </c>
      <c r="AT316" s="192" t="s">
        <v>286</v>
      </c>
      <c r="AU316" s="192" t="s">
        <v>82</v>
      </c>
      <c r="AY316" s="18" t="s">
        <v>123</v>
      </c>
      <c r="BE316" s="193">
        <f>IF(N316="základní",J316,0)</f>
        <v>0</v>
      </c>
      <c r="BF316" s="193">
        <f>IF(N316="snížená",J316,0)</f>
        <v>0</v>
      </c>
      <c r="BG316" s="193">
        <f>IF(N316="zákl. přenesená",J316,0)</f>
        <v>0</v>
      </c>
      <c r="BH316" s="193">
        <f>IF(N316="sníž. přenesená",J316,0)</f>
        <v>0</v>
      </c>
      <c r="BI316" s="193">
        <f>IF(N316="nulová",J316,0)</f>
        <v>0</v>
      </c>
      <c r="BJ316" s="18" t="s">
        <v>22</v>
      </c>
      <c r="BK316" s="193">
        <f>ROUND(I316*H316,2)</f>
        <v>0</v>
      </c>
      <c r="BL316" s="18" t="s">
        <v>129</v>
      </c>
      <c r="BM316" s="192" t="s">
        <v>876</v>
      </c>
    </row>
    <row r="317" spans="2:65" s="1" customFormat="1" ht="16.5" customHeight="1">
      <c r="B317" s="35"/>
      <c r="C317" s="181" t="s">
        <v>543</v>
      </c>
      <c r="D317" s="181" t="s">
        <v>125</v>
      </c>
      <c r="E317" s="182" t="s">
        <v>877</v>
      </c>
      <c r="F317" s="183" t="s">
        <v>878</v>
      </c>
      <c r="G317" s="184" t="s">
        <v>349</v>
      </c>
      <c r="H317" s="185">
        <v>1</v>
      </c>
      <c r="I317" s="186"/>
      <c r="J317" s="187">
        <f>ROUND(I317*H317,2)</f>
        <v>0</v>
      </c>
      <c r="K317" s="183" t="s">
        <v>20</v>
      </c>
      <c r="L317" s="39"/>
      <c r="M317" s="188" t="s">
        <v>20</v>
      </c>
      <c r="N317" s="189" t="s">
        <v>44</v>
      </c>
      <c r="O317" s="64"/>
      <c r="P317" s="190">
        <f>O317*H317</f>
        <v>0</v>
      </c>
      <c r="Q317" s="190">
        <v>2.0000000000000002E-5</v>
      </c>
      <c r="R317" s="190">
        <f>Q317*H317</f>
        <v>2.0000000000000002E-5</v>
      </c>
      <c r="S317" s="190">
        <v>0</v>
      </c>
      <c r="T317" s="191">
        <f>S317*H317</f>
        <v>0</v>
      </c>
      <c r="AR317" s="192" t="s">
        <v>129</v>
      </c>
      <c r="AT317" s="192" t="s">
        <v>125</v>
      </c>
      <c r="AU317" s="192" t="s">
        <v>82</v>
      </c>
      <c r="AY317" s="18" t="s">
        <v>123</v>
      </c>
      <c r="BE317" s="193">
        <f>IF(N317="základní",J317,0)</f>
        <v>0</v>
      </c>
      <c r="BF317" s="193">
        <f>IF(N317="snížená",J317,0)</f>
        <v>0</v>
      </c>
      <c r="BG317" s="193">
        <f>IF(N317="zákl. přenesená",J317,0)</f>
        <v>0</v>
      </c>
      <c r="BH317" s="193">
        <f>IF(N317="sníž. přenesená",J317,0)</f>
        <v>0</v>
      </c>
      <c r="BI317" s="193">
        <f>IF(N317="nulová",J317,0)</f>
        <v>0</v>
      </c>
      <c r="BJ317" s="18" t="s">
        <v>22</v>
      </c>
      <c r="BK317" s="193">
        <f>ROUND(I317*H317,2)</f>
        <v>0</v>
      </c>
      <c r="BL317" s="18" t="s">
        <v>129</v>
      </c>
      <c r="BM317" s="192" t="s">
        <v>879</v>
      </c>
    </row>
    <row r="318" spans="2:65" s="12" customFormat="1">
      <c r="B318" s="194"/>
      <c r="C318" s="195"/>
      <c r="D318" s="196" t="s">
        <v>131</v>
      </c>
      <c r="E318" s="197" t="s">
        <v>20</v>
      </c>
      <c r="F318" s="198" t="s">
        <v>880</v>
      </c>
      <c r="G318" s="195"/>
      <c r="H318" s="199">
        <v>1</v>
      </c>
      <c r="I318" s="200"/>
      <c r="J318" s="195"/>
      <c r="K318" s="195"/>
      <c r="L318" s="201"/>
      <c r="M318" s="202"/>
      <c r="N318" s="203"/>
      <c r="O318" s="203"/>
      <c r="P318" s="203"/>
      <c r="Q318" s="203"/>
      <c r="R318" s="203"/>
      <c r="S318" s="203"/>
      <c r="T318" s="204"/>
      <c r="AT318" s="205" t="s">
        <v>131</v>
      </c>
      <c r="AU318" s="205" t="s">
        <v>82</v>
      </c>
      <c r="AV318" s="12" t="s">
        <v>82</v>
      </c>
      <c r="AW318" s="12" t="s">
        <v>36</v>
      </c>
      <c r="AX318" s="12" t="s">
        <v>22</v>
      </c>
      <c r="AY318" s="205" t="s">
        <v>123</v>
      </c>
    </row>
    <row r="319" spans="2:65" s="1" customFormat="1" ht="16.5" customHeight="1">
      <c r="B319" s="35"/>
      <c r="C319" s="238" t="s">
        <v>547</v>
      </c>
      <c r="D319" s="238" t="s">
        <v>286</v>
      </c>
      <c r="E319" s="239" t="s">
        <v>881</v>
      </c>
      <c r="F319" s="240" t="s">
        <v>882</v>
      </c>
      <c r="G319" s="241" t="s">
        <v>502</v>
      </c>
      <c r="H319" s="242">
        <v>1</v>
      </c>
      <c r="I319" s="243"/>
      <c r="J319" s="244">
        <f>ROUND(I319*H319,2)</f>
        <v>0</v>
      </c>
      <c r="K319" s="240" t="s">
        <v>20</v>
      </c>
      <c r="L319" s="245"/>
      <c r="M319" s="246" t="s">
        <v>20</v>
      </c>
      <c r="N319" s="247" t="s">
        <v>44</v>
      </c>
      <c r="O319" s="64"/>
      <c r="P319" s="190">
        <f>O319*H319</f>
        <v>0</v>
      </c>
      <c r="Q319" s="190">
        <v>0</v>
      </c>
      <c r="R319" s="190">
        <f>Q319*H319</f>
        <v>0</v>
      </c>
      <c r="S319" s="190">
        <v>0</v>
      </c>
      <c r="T319" s="191">
        <f>S319*H319</f>
        <v>0</v>
      </c>
      <c r="AR319" s="192" t="s">
        <v>161</v>
      </c>
      <c r="AT319" s="192" t="s">
        <v>286</v>
      </c>
      <c r="AU319" s="192" t="s">
        <v>82</v>
      </c>
      <c r="AY319" s="18" t="s">
        <v>123</v>
      </c>
      <c r="BE319" s="193">
        <f>IF(N319="základní",J319,0)</f>
        <v>0</v>
      </c>
      <c r="BF319" s="193">
        <f>IF(N319="snížená",J319,0)</f>
        <v>0</v>
      </c>
      <c r="BG319" s="193">
        <f>IF(N319="zákl. přenesená",J319,0)</f>
        <v>0</v>
      </c>
      <c r="BH319" s="193">
        <f>IF(N319="sníž. přenesená",J319,0)</f>
        <v>0</v>
      </c>
      <c r="BI319" s="193">
        <f>IF(N319="nulová",J319,0)</f>
        <v>0</v>
      </c>
      <c r="BJ319" s="18" t="s">
        <v>22</v>
      </c>
      <c r="BK319" s="193">
        <f>ROUND(I319*H319,2)</f>
        <v>0</v>
      </c>
      <c r="BL319" s="18" t="s">
        <v>129</v>
      </c>
      <c r="BM319" s="192" t="s">
        <v>883</v>
      </c>
    </row>
    <row r="320" spans="2:65" s="1" customFormat="1" ht="16.5" customHeight="1">
      <c r="B320" s="35"/>
      <c r="C320" s="181" t="s">
        <v>552</v>
      </c>
      <c r="D320" s="181" t="s">
        <v>125</v>
      </c>
      <c r="E320" s="182" t="s">
        <v>884</v>
      </c>
      <c r="F320" s="183" t="s">
        <v>885</v>
      </c>
      <c r="G320" s="184" t="s">
        <v>349</v>
      </c>
      <c r="H320" s="185">
        <v>1</v>
      </c>
      <c r="I320" s="186"/>
      <c r="J320" s="187">
        <f>ROUND(I320*H320,2)</f>
        <v>0</v>
      </c>
      <c r="K320" s="183" t="s">
        <v>20</v>
      </c>
      <c r="L320" s="39"/>
      <c r="M320" s="188" t="s">
        <v>20</v>
      </c>
      <c r="N320" s="189" t="s">
        <v>44</v>
      </c>
      <c r="O320" s="64"/>
      <c r="P320" s="190">
        <f>O320*H320</f>
        <v>0</v>
      </c>
      <c r="Q320" s="190">
        <v>2.0000000000000002E-5</v>
      </c>
      <c r="R320" s="190">
        <f>Q320*H320</f>
        <v>2.0000000000000002E-5</v>
      </c>
      <c r="S320" s="190">
        <v>0</v>
      </c>
      <c r="T320" s="191">
        <f>S320*H320</f>
        <v>0</v>
      </c>
      <c r="AR320" s="192" t="s">
        <v>129</v>
      </c>
      <c r="AT320" s="192" t="s">
        <v>125</v>
      </c>
      <c r="AU320" s="192" t="s">
        <v>82</v>
      </c>
      <c r="AY320" s="18" t="s">
        <v>123</v>
      </c>
      <c r="BE320" s="193">
        <f>IF(N320="základní",J320,0)</f>
        <v>0</v>
      </c>
      <c r="BF320" s="193">
        <f>IF(N320="snížená",J320,0)</f>
        <v>0</v>
      </c>
      <c r="BG320" s="193">
        <f>IF(N320="zákl. přenesená",J320,0)</f>
        <v>0</v>
      </c>
      <c r="BH320" s="193">
        <f>IF(N320="sníž. přenesená",J320,0)</f>
        <v>0</v>
      </c>
      <c r="BI320" s="193">
        <f>IF(N320="nulová",J320,0)</f>
        <v>0</v>
      </c>
      <c r="BJ320" s="18" t="s">
        <v>22</v>
      </c>
      <c r="BK320" s="193">
        <f>ROUND(I320*H320,2)</f>
        <v>0</v>
      </c>
      <c r="BL320" s="18" t="s">
        <v>129</v>
      </c>
      <c r="BM320" s="192" t="s">
        <v>886</v>
      </c>
    </row>
    <row r="321" spans="2:65" s="12" customFormat="1">
      <c r="B321" s="194"/>
      <c r="C321" s="195"/>
      <c r="D321" s="196" t="s">
        <v>131</v>
      </c>
      <c r="E321" s="197" t="s">
        <v>20</v>
      </c>
      <c r="F321" s="198" t="s">
        <v>887</v>
      </c>
      <c r="G321" s="195"/>
      <c r="H321" s="199">
        <v>1</v>
      </c>
      <c r="I321" s="200"/>
      <c r="J321" s="195"/>
      <c r="K321" s="195"/>
      <c r="L321" s="201"/>
      <c r="M321" s="202"/>
      <c r="N321" s="203"/>
      <c r="O321" s="203"/>
      <c r="P321" s="203"/>
      <c r="Q321" s="203"/>
      <c r="R321" s="203"/>
      <c r="S321" s="203"/>
      <c r="T321" s="204"/>
      <c r="AT321" s="205" t="s">
        <v>131</v>
      </c>
      <c r="AU321" s="205" t="s">
        <v>82</v>
      </c>
      <c r="AV321" s="12" t="s">
        <v>82</v>
      </c>
      <c r="AW321" s="12" t="s">
        <v>36</v>
      </c>
      <c r="AX321" s="12" t="s">
        <v>22</v>
      </c>
      <c r="AY321" s="205" t="s">
        <v>123</v>
      </c>
    </row>
    <row r="322" spans="2:65" s="1" customFormat="1" ht="16.5" customHeight="1">
      <c r="B322" s="35"/>
      <c r="C322" s="238" t="s">
        <v>557</v>
      </c>
      <c r="D322" s="238" t="s">
        <v>286</v>
      </c>
      <c r="E322" s="239" t="s">
        <v>888</v>
      </c>
      <c r="F322" s="240" t="s">
        <v>889</v>
      </c>
      <c r="G322" s="241" t="s">
        <v>349</v>
      </c>
      <c r="H322" s="242">
        <v>1</v>
      </c>
      <c r="I322" s="243"/>
      <c r="J322" s="244">
        <f>ROUND(I322*H322,2)</f>
        <v>0</v>
      </c>
      <c r="K322" s="240" t="s">
        <v>20</v>
      </c>
      <c r="L322" s="245"/>
      <c r="M322" s="246" t="s">
        <v>20</v>
      </c>
      <c r="N322" s="247" t="s">
        <v>44</v>
      </c>
      <c r="O322" s="64"/>
      <c r="P322" s="190">
        <f>O322*H322</f>
        <v>0</v>
      </c>
      <c r="Q322" s="190">
        <v>5.2199999999999998E-3</v>
      </c>
      <c r="R322" s="190">
        <f>Q322*H322</f>
        <v>5.2199999999999998E-3</v>
      </c>
      <c r="S322" s="190">
        <v>0</v>
      </c>
      <c r="T322" s="191">
        <f>S322*H322</f>
        <v>0</v>
      </c>
      <c r="AR322" s="192" t="s">
        <v>161</v>
      </c>
      <c r="AT322" s="192" t="s">
        <v>286</v>
      </c>
      <c r="AU322" s="192" t="s">
        <v>82</v>
      </c>
      <c r="AY322" s="18" t="s">
        <v>123</v>
      </c>
      <c r="BE322" s="193">
        <f>IF(N322="základní",J322,0)</f>
        <v>0</v>
      </c>
      <c r="BF322" s="193">
        <f>IF(N322="snížená",J322,0)</f>
        <v>0</v>
      </c>
      <c r="BG322" s="193">
        <f>IF(N322="zákl. přenesená",J322,0)</f>
        <v>0</v>
      </c>
      <c r="BH322" s="193">
        <f>IF(N322="sníž. přenesená",J322,0)</f>
        <v>0</v>
      </c>
      <c r="BI322" s="193">
        <f>IF(N322="nulová",J322,0)</f>
        <v>0</v>
      </c>
      <c r="BJ322" s="18" t="s">
        <v>22</v>
      </c>
      <c r="BK322" s="193">
        <f>ROUND(I322*H322,2)</f>
        <v>0</v>
      </c>
      <c r="BL322" s="18" t="s">
        <v>129</v>
      </c>
      <c r="BM322" s="192" t="s">
        <v>890</v>
      </c>
    </row>
    <row r="323" spans="2:65" s="1" customFormat="1" ht="16.5" customHeight="1">
      <c r="B323" s="35"/>
      <c r="C323" s="181" t="s">
        <v>561</v>
      </c>
      <c r="D323" s="181" t="s">
        <v>125</v>
      </c>
      <c r="E323" s="182" t="s">
        <v>891</v>
      </c>
      <c r="F323" s="183" t="s">
        <v>892</v>
      </c>
      <c r="G323" s="184" t="s">
        <v>349</v>
      </c>
      <c r="H323" s="185">
        <v>1</v>
      </c>
      <c r="I323" s="186"/>
      <c r="J323" s="187">
        <f>ROUND(I323*H323,2)</f>
        <v>0</v>
      </c>
      <c r="K323" s="183" t="s">
        <v>20</v>
      </c>
      <c r="L323" s="39"/>
      <c r="M323" s="188" t="s">
        <v>20</v>
      </c>
      <c r="N323" s="189" t="s">
        <v>44</v>
      </c>
      <c r="O323" s="64"/>
      <c r="P323" s="190">
        <f>O323*H323</f>
        <v>0</v>
      </c>
      <c r="Q323" s="190">
        <v>5.0000000000000002E-5</v>
      </c>
      <c r="R323" s="190">
        <f>Q323*H323</f>
        <v>5.0000000000000002E-5</v>
      </c>
      <c r="S323" s="190">
        <v>0</v>
      </c>
      <c r="T323" s="191">
        <f>S323*H323</f>
        <v>0</v>
      </c>
      <c r="AR323" s="192" t="s">
        <v>129</v>
      </c>
      <c r="AT323" s="192" t="s">
        <v>125</v>
      </c>
      <c r="AU323" s="192" t="s">
        <v>82</v>
      </c>
      <c r="AY323" s="18" t="s">
        <v>123</v>
      </c>
      <c r="BE323" s="193">
        <f>IF(N323="základní",J323,0)</f>
        <v>0</v>
      </c>
      <c r="BF323" s="193">
        <f>IF(N323="snížená",J323,0)</f>
        <v>0</v>
      </c>
      <c r="BG323" s="193">
        <f>IF(N323="zákl. přenesená",J323,0)</f>
        <v>0</v>
      </c>
      <c r="BH323" s="193">
        <f>IF(N323="sníž. přenesená",J323,0)</f>
        <v>0</v>
      </c>
      <c r="BI323" s="193">
        <f>IF(N323="nulová",J323,0)</f>
        <v>0</v>
      </c>
      <c r="BJ323" s="18" t="s">
        <v>22</v>
      </c>
      <c r="BK323" s="193">
        <f>ROUND(I323*H323,2)</f>
        <v>0</v>
      </c>
      <c r="BL323" s="18" t="s">
        <v>129</v>
      </c>
      <c r="BM323" s="192" t="s">
        <v>893</v>
      </c>
    </row>
    <row r="324" spans="2:65" s="12" customFormat="1">
      <c r="B324" s="194"/>
      <c r="C324" s="195"/>
      <c r="D324" s="196" t="s">
        <v>131</v>
      </c>
      <c r="E324" s="197" t="s">
        <v>20</v>
      </c>
      <c r="F324" s="198" t="s">
        <v>894</v>
      </c>
      <c r="G324" s="195"/>
      <c r="H324" s="199">
        <v>1</v>
      </c>
      <c r="I324" s="200"/>
      <c r="J324" s="195"/>
      <c r="K324" s="195"/>
      <c r="L324" s="201"/>
      <c r="M324" s="202"/>
      <c r="N324" s="203"/>
      <c r="O324" s="203"/>
      <c r="P324" s="203"/>
      <c r="Q324" s="203"/>
      <c r="R324" s="203"/>
      <c r="S324" s="203"/>
      <c r="T324" s="204"/>
      <c r="AT324" s="205" t="s">
        <v>131</v>
      </c>
      <c r="AU324" s="205" t="s">
        <v>82</v>
      </c>
      <c r="AV324" s="12" t="s">
        <v>82</v>
      </c>
      <c r="AW324" s="12" t="s">
        <v>36</v>
      </c>
      <c r="AX324" s="12" t="s">
        <v>22</v>
      </c>
      <c r="AY324" s="205" t="s">
        <v>123</v>
      </c>
    </row>
    <row r="325" spans="2:65" s="1" customFormat="1" ht="16.5" customHeight="1">
      <c r="B325" s="35"/>
      <c r="C325" s="238" t="s">
        <v>565</v>
      </c>
      <c r="D325" s="238" t="s">
        <v>286</v>
      </c>
      <c r="E325" s="239" t="s">
        <v>895</v>
      </c>
      <c r="F325" s="240" t="s">
        <v>896</v>
      </c>
      <c r="G325" s="241" t="s">
        <v>502</v>
      </c>
      <c r="H325" s="242">
        <v>1</v>
      </c>
      <c r="I325" s="243"/>
      <c r="J325" s="244">
        <f>ROUND(I325*H325,2)</f>
        <v>0</v>
      </c>
      <c r="K325" s="240" t="s">
        <v>20</v>
      </c>
      <c r="L325" s="245"/>
      <c r="M325" s="246" t="s">
        <v>20</v>
      </c>
      <c r="N325" s="247" t="s">
        <v>44</v>
      </c>
      <c r="O325" s="64"/>
      <c r="P325" s="190">
        <f>O325*H325</f>
        <v>0</v>
      </c>
      <c r="Q325" s="190">
        <v>0</v>
      </c>
      <c r="R325" s="190">
        <f>Q325*H325</f>
        <v>0</v>
      </c>
      <c r="S325" s="190">
        <v>0</v>
      </c>
      <c r="T325" s="191">
        <f>S325*H325</f>
        <v>0</v>
      </c>
      <c r="AR325" s="192" t="s">
        <v>161</v>
      </c>
      <c r="AT325" s="192" t="s">
        <v>286</v>
      </c>
      <c r="AU325" s="192" t="s">
        <v>82</v>
      </c>
      <c r="AY325" s="18" t="s">
        <v>123</v>
      </c>
      <c r="BE325" s="193">
        <f>IF(N325="základní",J325,0)</f>
        <v>0</v>
      </c>
      <c r="BF325" s="193">
        <f>IF(N325="snížená",J325,0)</f>
        <v>0</v>
      </c>
      <c r="BG325" s="193">
        <f>IF(N325="zákl. přenesená",J325,0)</f>
        <v>0</v>
      </c>
      <c r="BH325" s="193">
        <f>IF(N325="sníž. přenesená",J325,0)</f>
        <v>0</v>
      </c>
      <c r="BI325" s="193">
        <f>IF(N325="nulová",J325,0)</f>
        <v>0</v>
      </c>
      <c r="BJ325" s="18" t="s">
        <v>22</v>
      </c>
      <c r="BK325" s="193">
        <f>ROUND(I325*H325,2)</f>
        <v>0</v>
      </c>
      <c r="BL325" s="18" t="s">
        <v>129</v>
      </c>
      <c r="BM325" s="192" t="s">
        <v>897</v>
      </c>
    </row>
    <row r="326" spans="2:65" s="1" customFormat="1" ht="16.5" customHeight="1">
      <c r="B326" s="35"/>
      <c r="C326" s="181" t="s">
        <v>570</v>
      </c>
      <c r="D326" s="181" t="s">
        <v>125</v>
      </c>
      <c r="E326" s="182" t="s">
        <v>898</v>
      </c>
      <c r="F326" s="183" t="s">
        <v>899</v>
      </c>
      <c r="G326" s="184" t="s">
        <v>149</v>
      </c>
      <c r="H326" s="185">
        <v>161.69999999999999</v>
      </c>
      <c r="I326" s="186"/>
      <c r="J326" s="187">
        <f>ROUND(I326*H326,2)</f>
        <v>0</v>
      </c>
      <c r="K326" s="183" t="s">
        <v>20</v>
      </c>
      <c r="L326" s="39"/>
      <c r="M326" s="188" t="s">
        <v>20</v>
      </c>
      <c r="N326" s="189" t="s">
        <v>44</v>
      </c>
      <c r="O326" s="64"/>
      <c r="P326" s="190">
        <f>O326*H326</f>
        <v>0</v>
      </c>
      <c r="Q326" s="190">
        <v>0</v>
      </c>
      <c r="R326" s="190">
        <f>Q326*H326</f>
        <v>0</v>
      </c>
      <c r="S326" s="190">
        <v>0</v>
      </c>
      <c r="T326" s="191">
        <f>S326*H326</f>
        <v>0</v>
      </c>
      <c r="AR326" s="192" t="s">
        <v>129</v>
      </c>
      <c r="AT326" s="192" t="s">
        <v>125</v>
      </c>
      <c r="AU326" s="192" t="s">
        <v>82</v>
      </c>
      <c r="AY326" s="18" t="s">
        <v>123</v>
      </c>
      <c r="BE326" s="193">
        <f>IF(N326="základní",J326,0)</f>
        <v>0</v>
      </c>
      <c r="BF326" s="193">
        <f>IF(N326="snížená",J326,0)</f>
        <v>0</v>
      </c>
      <c r="BG326" s="193">
        <f>IF(N326="zákl. přenesená",J326,0)</f>
        <v>0</v>
      </c>
      <c r="BH326" s="193">
        <f>IF(N326="sníž. přenesená",J326,0)</f>
        <v>0</v>
      </c>
      <c r="BI326" s="193">
        <f>IF(N326="nulová",J326,0)</f>
        <v>0</v>
      </c>
      <c r="BJ326" s="18" t="s">
        <v>22</v>
      </c>
      <c r="BK326" s="193">
        <f>ROUND(I326*H326,2)</f>
        <v>0</v>
      </c>
      <c r="BL326" s="18" t="s">
        <v>129</v>
      </c>
      <c r="BM326" s="192" t="s">
        <v>900</v>
      </c>
    </row>
    <row r="327" spans="2:65" s="1" customFormat="1" ht="16.5" customHeight="1">
      <c r="B327" s="35"/>
      <c r="C327" s="181" t="s">
        <v>574</v>
      </c>
      <c r="D327" s="181" t="s">
        <v>125</v>
      </c>
      <c r="E327" s="182" t="s">
        <v>901</v>
      </c>
      <c r="F327" s="183" t="s">
        <v>902</v>
      </c>
      <c r="G327" s="184" t="s">
        <v>349</v>
      </c>
      <c r="H327" s="185">
        <v>6</v>
      </c>
      <c r="I327" s="186"/>
      <c r="J327" s="187">
        <f>ROUND(I327*H327,2)</f>
        <v>0</v>
      </c>
      <c r="K327" s="183" t="s">
        <v>20</v>
      </c>
      <c r="L327" s="39"/>
      <c r="M327" s="188" t="s">
        <v>20</v>
      </c>
      <c r="N327" s="189" t="s">
        <v>44</v>
      </c>
      <c r="O327" s="64"/>
      <c r="P327" s="190">
        <f>O327*H327</f>
        <v>0</v>
      </c>
      <c r="Q327" s="190">
        <v>0.47155000000000002</v>
      </c>
      <c r="R327" s="190">
        <f>Q327*H327</f>
        <v>2.8292999999999999</v>
      </c>
      <c r="S327" s="190">
        <v>0</v>
      </c>
      <c r="T327" s="191">
        <f>S327*H327</f>
        <v>0</v>
      </c>
      <c r="AR327" s="192" t="s">
        <v>129</v>
      </c>
      <c r="AT327" s="192" t="s">
        <v>125</v>
      </c>
      <c r="AU327" s="192" t="s">
        <v>82</v>
      </c>
      <c r="AY327" s="18" t="s">
        <v>123</v>
      </c>
      <c r="BE327" s="193">
        <f>IF(N327="základní",J327,0)</f>
        <v>0</v>
      </c>
      <c r="BF327" s="193">
        <f>IF(N327="snížená",J327,0)</f>
        <v>0</v>
      </c>
      <c r="BG327" s="193">
        <f>IF(N327="zákl. přenesená",J327,0)</f>
        <v>0</v>
      </c>
      <c r="BH327" s="193">
        <f>IF(N327="sníž. přenesená",J327,0)</f>
        <v>0</v>
      </c>
      <c r="BI327" s="193">
        <f>IF(N327="nulová",J327,0)</f>
        <v>0</v>
      </c>
      <c r="BJ327" s="18" t="s">
        <v>22</v>
      </c>
      <c r="BK327" s="193">
        <f>ROUND(I327*H327,2)</f>
        <v>0</v>
      </c>
      <c r="BL327" s="18" t="s">
        <v>129</v>
      </c>
      <c r="BM327" s="192" t="s">
        <v>903</v>
      </c>
    </row>
    <row r="328" spans="2:65" s="1" customFormat="1" ht="16.5" customHeight="1">
      <c r="B328" s="35"/>
      <c r="C328" s="181" t="s">
        <v>580</v>
      </c>
      <c r="D328" s="181" t="s">
        <v>125</v>
      </c>
      <c r="E328" s="182" t="s">
        <v>476</v>
      </c>
      <c r="F328" s="183" t="s">
        <v>477</v>
      </c>
      <c r="G328" s="184" t="s">
        <v>349</v>
      </c>
      <c r="H328" s="185">
        <v>7.5</v>
      </c>
      <c r="I328" s="186"/>
      <c r="J328" s="187">
        <f>ROUND(I328*H328,2)</f>
        <v>0</v>
      </c>
      <c r="K328" s="183" t="s">
        <v>20</v>
      </c>
      <c r="L328" s="39"/>
      <c r="M328" s="188" t="s">
        <v>20</v>
      </c>
      <c r="N328" s="189" t="s">
        <v>44</v>
      </c>
      <c r="O328" s="64"/>
      <c r="P328" s="190">
        <f>O328*H328</f>
        <v>0</v>
      </c>
      <c r="Q328" s="190">
        <v>3.7170000000000002E-2</v>
      </c>
      <c r="R328" s="190">
        <f>Q328*H328</f>
        <v>0.278775</v>
      </c>
      <c r="S328" s="190">
        <v>0</v>
      </c>
      <c r="T328" s="191">
        <f>S328*H328</f>
        <v>0</v>
      </c>
      <c r="AR328" s="192" t="s">
        <v>129</v>
      </c>
      <c r="AT328" s="192" t="s">
        <v>125</v>
      </c>
      <c r="AU328" s="192" t="s">
        <v>82</v>
      </c>
      <c r="AY328" s="18" t="s">
        <v>123</v>
      </c>
      <c r="BE328" s="193">
        <f>IF(N328="základní",J328,0)</f>
        <v>0</v>
      </c>
      <c r="BF328" s="193">
        <f>IF(N328="snížená",J328,0)</f>
        <v>0</v>
      </c>
      <c r="BG328" s="193">
        <f>IF(N328="zákl. přenesená",J328,0)</f>
        <v>0</v>
      </c>
      <c r="BH328" s="193">
        <f>IF(N328="sníž. přenesená",J328,0)</f>
        <v>0</v>
      </c>
      <c r="BI328" s="193">
        <f>IF(N328="nulová",J328,0)</f>
        <v>0</v>
      </c>
      <c r="BJ328" s="18" t="s">
        <v>22</v>
      </c>
      <c r="BK328" s="193">
        <f>ROUND(I328*H328,2)</f>
        <v>0</v>
      </c>
      <c r="BL328" s="18" t="s">
        <v>129</v>
      </c>
      <c r="BM328" s="192" t="s">
        <v>904</v>
      </c>
    </row>
    <row r="329" spans="2:65" s="12" customFormat="1">
      <c r="B329" s="194"/>
      <c r="C329" s="195"/>
      <c r="D329" s="196" t="s">
        <v>131</v>
      </c>
      <c r="E329" s="197" t="s">
        <v>20</v>
      </c>
      <c r="F329" s="198" t="s">
        <v>905</v>
      </c>
      <c r="G329" s="195"/>
      <c r="H329" s="199">
        <v>2</v>
      </c>
      <c r="I329" s="200"/>
      <c r="J329" s="195"/>
      <c r="K329" s="195"/>
      <c r="L329" s="201"/>
      <c r="M329" s="202"/>
      <c r="N329" s="203"/>
      <c r="O329" s="203"/>
      <c r="P329" s="203"/>
      <c r="Q329" s="203"/>
      <c r="R329" s="203"/>
      <c r="S329" s="203"/>
      <c r="T329" s="204"/>
      <c r="AT329" s="205" t="s">
        <v>131</v>
      </c>
      <c r="AU329" s="205" t="s">
        <v>82</v>
      </c>
      <c r="AV329" s="12" t="s">
        <v>82</v>
      </c>
      <c r="AW329" s="12" t="s">
        <v>36</v>
      </c>
      <c r="AX329" s="12" t="s">
        <v>73</v>
      </c>
      <c r="AY329" s="205" t="s">
        <v>123</v>
      </c>
    </row>
    <row r="330" spans="2:65" s="12" customFormat="1">
      <c r="B330" s="194"/>
      <c r="C330" s="195"/>
      <c r="D330" s="196" t="s">
        <v>131</v>
      </c>
      <c r="E330" s="197" t="s">
        <v>20</v>
      </c>
      <c r="F330" s="198" t="s">
        <v>479</v>
      </c>
      <c r="G330" s="195"/>
      <c r="H330" s="199">
        <v>5.5</v>
      </c>
      <c r="I330" s="200"/>
      <c r="J330" s="195"/>
      <c r="K330" s="195"/>
      <c r="L330" s="201"/>
      <c r="M330" s="202"/>
      <c r="N330" s="203"/>
      <c r="O330" s="203"/>
      <c r="P330" s="203"/>
      <c r="Q330" s="203"/>
      <c r="R330" s="203"/>
      <c r="S330" s="203"/>
      <c r="T330" s="204"/>
      <c r="AT330" s="205" t="s">
        <v>131</v>
      </c>
      <c r="AU330" s="205" t="s">
        <v>82</v>
      </c>
      <c r="AV330" s="12" t="s">
        <v>82</v>
      </c>
      <c r="AW330" s="12" t="s">
        <v>36</v>
      </c>
      <c r="AX330" s="12" t="s">
        <v>73</v>
      </c>
      <c r="AY330" s="205" t="s">
        <v>123</v>
      </c>
    </row>
    <row r="331" spans="2:65" s="13" customFormat="1">
      <c r="B331" s="206"/>
      <c r="C331" s="207"/>
      <c r="D331" s="196" t="s">
        <v>131</v>
      </c>
      <c r="E331" s="208" t="s">
        <v>20</v>
      </c>
      <c r="F331" s="209" t="s">
        <v>192</v>
      </c>
      <c r="G331" s="207"/>
      <c r="H331" s="210">
        <v>7.5</v>
      </c>
      <c r="I331" s="211"/>
      <c r="J331" s="207"/>
      <c r="K331" s="207"/>
      <c r="L331" s="212"/>
      <c r="M331" s="213"/>
      <c r="N331" s="214"/>
      <c r="O331" s="214"/>
      <c r="P331" s="214"/>
      <c r="Q331" s="214"/>
      <c r="R331" s="214"/>
      <c r="S331" s="214"/>
      <c r="T331" s="215"/>
      <c r="AT331" s="216" t="s">
        <v>131</v>
      </c>
      <c r="AU331" s="216" t="s">
        <v>82</v>
      </c>
      <c r="AV331" s="13" t="s">
        <v>129</v>
      </c>
      <c r="AW331" s="13" t="s">
        <v>36</v>
      </c>
      <c r="AX331" s="13" t="s">
        <v>22</v>
      </c>
      <c r="AY331" s="216" t="s">
        <v>123</v>
      </c>
    </row>
    <row r="332" spans="2:65" s="1" customFormat="1" ht="16.5" customHeight="1">
      <c r="B332" s="35"/>
      <c r="C332" s="181" t="s">
        <v>585</v>
      </c>
      <c r="D332" s="181" t="s">
        <v>125</v>
      </c>
      <c r="E332" s="182" t="s">
        <v>481</v>
      </c>
      <c r="F332" s="183" t="s">
        <v>482</v>
      </c>
      <c r="G332" s="184" t="s">
        <v>349</v>
      </c>
      <c r="H332" s="185">
        <v>4.5</v>
      </c>
      <c r="I332" s="186"/>
      <c r="J332" s="187">
        <f>ROUND(I332*H332,2)</f>
        <v>0</v>
      </c>
      <c r="K332" s="183" t="s">
        <v>20</v>
      </c>
      <c r="L332" s="39"/>
      <c r="M332" s="188" t="s">
        <v>20</v>
      </c>
      <c r="N332" s="189" t="s">
        <v>44</v>
      </c>
      <c r="O332" s="64"/>
      <c r="P332" s="190">
        <f>O332*H332</f>
        <v>0</v>
      </c>
      <c r="Q332" s="190">
        <v>2.5485699999999998</v>
      </c>
      <c r="R332" s="190">
        <f>Q332*H332</f>
        <v>11.468564999999998</v>
      </c>
      <c r="S332" s="190">
        <v>0</v>
      </c>
      <c r="T332" s="191">
        <f>S332*H332</f>
        <v>0</v>
      </c>
      <c r="AR332" s="192" t="s">
        <v>129</v>
      </c>
      <c r="AT332" s="192" t="s">
        <v>125</v>
      </c>
      <c r="AU332" s="192" t="s">
        <v>82</v>
      </c>
      <c r="AY332" s="18" t="s">
        <v>123</v>
      </c>
      <c r="BE332" s="193">
        <f>IF(N332="základní",J332,0)</f>
        <v>0</v>
      </c>
      <c r="BF332" s="193">
        <f>IF(N332="snížená",J332,0)</f>
        <v>0</v>
      </c>
      <c r="BG332" s="193">
        <f>IF(N332="zákl. přenesená",J332,0)</f>
        <v>0</v>
      </c>
      <c r="BH332" s="193">
        <f>IF(N332="sníž. přenesená",J332,0)</f>
        <v>0</v>
      </c>
      <c r="BI332" s="193">
        <f>IF(N332="nulová",J332,0)</f>
        <v>0</v>
      </c>
      <c r="BJ332" s="18" t="s">
        <v>22</v>
      </c>
      <c r="BK332" s="193">
        <f>ROUND(I332*H332,2)</f>
        <v>0</v>
      </c>
      <c r="BL332" s="18" t="s">
        <v>129</v>
      </c>
      <c r="BM332" s="192" t="s">
        <v>906</v>
      </c>
    </row>
    <row r="333" spans="2:65" s="12" customFormat="1">
      <c r="B333" s="194"/>
      <c r="C333" s="195"/>
      <c r="D333" s="196" t="s">
        <v>131</v>
      </c>
      <c r="E333" s="197" t="s">
        <v>20</v>
      </c>
      <c r="F333" s="198" t="s">
        <v>907</v>
      </c>
      <c r="G333" s="195"/>
      <c r="H333" s="199">
        <v>2</v>
      </c>
      <c r="I333" s="200"/>
      <c r="J333" s="195"/>
      <c r="K333" s="195"/>
      <c r="L333" s="201"/>
      <c r="M333" s="202"/>
      <c r="N333" s="203"/>
      <c r="O333" s="203"/>
      <c r="P333" s="203"/>
      <c r="Q333" s="203"/>
      <c r="R333" s="203"/>
      <c r="S333" s="203"/>
      <c r="T333" s="204"/>
      <c r="AT333" s="205" t="s">
        <v>131</v>
      </c>
      <c r="AU333" s="205" t="s">
        <v>82</v>
      </c>
      <c r="AV333" s="12" t="s">
        <v>82</v>
      </c>
      <c r="AW333" s="12" t="s">
        <v>36</v>
      </c>
      <c r="AX333" s="12" t="s">
        <v>73</v>
      </c>
      <c r="AY333" s="205" t="s">
        <v>123</v>
      </c>
    </row>
    <row r="334" spans="2:65" s="12" customFormat="1">
      <c r="B334" s="194"/>
      <c r="C334" s="195"/>
      <c r="D334" s="196" t="s">
        <v>131</v>
      </c>
      <c r="E334" s="197" t="s">
        <v>20</v>
      </c>
      <c r="F334" s="198" t="s">
        <v>484</v>
      </c>
      <c r="G334" s="195"/>
      <c r="H334" s="199">
        <v>2.5</v>
      </c>
      <c r="I334" s="200"/>
      <c r="J334" s="195"/>
      <c r="K334" s="195"/>
      <c r="L334" s="201"/>
      <c r="M334" s="202"/>
      <c r="N334" s="203"/>
      <c r="O334" s="203"/>
      <c r="P334" s="203"/>
      <c r="Q334" s="203"/>
      <c r="R334" s="203"/>
      <c r="S334" s="203"/>
      <c r="T334" s="204"/>
      <c r="AT334" s="205" t="s">
        <v>131</v>
      </c>
      <c r="AU334" s="205" t="s">
        <v>82</v>
      </c>
      <c r="AV334" s="12" t="s">
        <v>82</v>
      </c>
      <c r="AW334" s="12" t="s">
        <v>36</v>
      </c>
      <c r="AX334" s="12" t="s">
        <v>73</v>
      </c>
      <c r="AY334" s="205" t="s">
        <v>123</v>
      </c>
    </row>
    <row r="335" spans="2:65" s="13" customFormat="1">
      <c r="B335" s="206"/>
      <c r="C335" s="207"/>
      <c r="D335" s="196" t="s">
        <v>131</v>
      </c>
      <c r="E335" s="208" t="s">
        <v>20</v>
      </c>
      <c r="F335" s="209" t="s">
        <v>192</v>
      </c>
      <c r="G335" s="207"/>
      <c r="H335" s="210">
        <v>4.5</v>
      </c>
      <c r="I335" s="211"/>
      <c r="J335" s="207"/>
      <c r="K335" s="207"/>
      <c r="L335" s="212"/>
      <c r="M335" s="213"/>
      <c r="N335" s="214"/>
      <c r="O335" s="214"/>
      <c r="P335" s="214"/>
      <c r="Q335" s="214"/>
      <c r="R335" s="214"/>
      <c r="S335" s="214"/>
      <c r="T335" s="215"/>
      <c r="AT335" s="216" t="s">
        <v>131</v>
      </c>
      <c r="AU335" s="216" t="s">
        <v>82</v>
      </c>
      <c r="AV335" s="13" t="s">
        <v>129</v>
      </c>
      <c r="AW335" s="13" t="s">
        <v>36</v>
      </c>
      <c r="AX335" s="13" t="s">
        <v>22</v>
      </c>
      <c r="AY335" s="216" t="s">
        <v>123</v>
      </c>
    </row>
    <row r="336" spans="2:65" s="1" customFormat="1" ht="16.5" customHeight="1">
      <c r="B336" s="35"/>
      <c r="C336" s="238" t="s">
        <v>590</v>
      </c>
      <c r="D336" s="238" t="s">
        <v>286</v>
      </c>
      <c r="E336" s="239" t="s">
        <v>486</v>
      </c>
      <c r="F336" s="240" t="s">
        <v>487</v>
      </c>
      <c r="G336" s="241" t="s">
        <v>349</v>
      </c>
      <c r="H336" s="242">
        <v>2.5</v>
      </c>
      <c r="I336" s="243">
        <v>0</v>
      </c>
      <c r="J336" s="244">
        <f>ROUND(I336*H336,2)</f>
        <v>0</v>
      </c>
      <c r="K336" s="240" t="s">
        <v>20</v>
      </c>
      <c r="L336" s="245"/>
      <c r="M336" s="246" t="s">
        <v>20</v>
      </c>
      <c r="N336" s="247" t="s">
        <v>44</v>
      </c>
      <c r="O336" s="64"/>
      <c r="P336" s="190">
        <f>O336*H336</f>
        <v>0</v>
      </c>
      <c r="Q336" s="190">
        <v>2.15</v>
      </c>
      <c r="R336" s="190">
        <f>Q336*H336</f>
        <v>5.375</v>
      </c>
      <c r="S336" s="190">
        <v>0</v>
      </c>
      <c r="T336" s="191">
        <f>S336*H336</f>
        <v>0</v>
      </c>
      <c r="AR336" s="192" t="s">
        <v>161</v>
      </c>
      <c r="AT336" s="192" t="s">
        <v>286</v>
      </c>
      <c r="AU336" s="192" t="s">
        <v>82</v>
      </c>
      <c r="AY336" s="18" t="s">
        <v>123</v>
      </c>
      <c r="BE336" s="193">
        <f>IF(N336="základní",J336,0)</f>
        <v>0</v>
      </c>
      <c r="BF336" s="193">
        <f>IF(N336="snížená",J336,0)</f>
        <v>0</v>
      </c>
      <c r="BG336" s="193">
        <f>IF(N336="zákl. přenesená",J336,0)</f>
        <v>0</v>
      </c>
      <c r="BH336" s="193">
        <f>IF(N336="sníž. přenesená",J336,0)</f>
        <v>0</v>
      </c>
      <c r="BI336" s="193">
        <f>IF(N336="nulová",J336,0)</f>
        <v>0</v>
      </c>
      <c r="BJ336" s="18" t="s">
        <v>22</v>
      </c>
      <c r="BK336" s="193">
        <f>ROUND(I336*H336,2)</f>
        <v>0</v>
      </c>
      <c r="BL336" s="18" t="s">
        <v>129</v>
      </c>
      <c r="BM336" s="192" t="s">
        <v>908</v>
      </c>
    </row>
    <row r="337" spans="2:65" s="12" customFormat="1">
      <c r="B337" s="194"/>
      <c r="C337" s="195"/>
      <c r="D337" s="196" t="s">
        <v>131</v>
      </c>
      <c r="E337" s="197" t="s">
        <v>20</v>
      </c>
      <c r="F337" s="198" t="s">
        <v>489</v>
      </c>
      <c r="G337" s="195"/>
      <c r="H337" s="199">
        <v>2.5</v>
      </c>
      <c r="I337" s="200"/>
      <c r="J337" s="195"/>
      <c r="K337" s="195"/>
      <c r="L337" s="201"/>
      <c r="M337" s="202"/>
      <c r="N337" s="203"/>
      <c r="O337" s="203"/>
      <c r="P337" s="203"/>
      <c r="Q337" s="203"/>
      <c r="R337" s="203"/>
      <c r="S337" s="203"/>
      <c r="T337" s="204"/>
      <c r="AT337" s="205" t="s">
        <v>131</v>
      </c>
      <c r="AU337" s="205" t="s">
        <v>82</v>
      </c>
      <c r="AV337" s="12" t="s">
        <v>82</v>
      </c>
      <c r="AW337" s="12" t="s">
        <v>36</v>
      </c>
      <c r="AX337" s="12" t="s">
        <v>22</v>
      </c>
      <c r="AY337" s="205" t="s">
        <v>123</v>
      </c>
    </row>
    <row r="338" spans="2:65" s="1" customFormat="1" ht="16.5" customHeight="1">
      <c r="B338" s="35"/>
      <c r="C338" s="238" t="s">
        <v>594</v>
      </c>
      <c r="D338" s="238" t="s">
        <v>286</v>
      </c>
      <c r="E338" s="239" t="s">
        <v>909</v>
      </c>
      <c r="F338" s="240" t="s">
        <v>910</v>
      </c>
      <c r="G338" s="241" t="s">
        <v>349</v>
      </c>
      <c r="H338" s="242">
        <v>2</v>
      </c>
      <c r="I338" s="243"/>
      <c r="J338" s="244">
        <f>ROUND(I338*H338,2)</f>
        <v>0</v>
      </c>
      <c r="K338" s="240" t="s">
        <v>20</v>
      </c>
      <c r="L338" s="245"/>
      <c r="M338" s="246" t="s">
        <v>20</v>
      </c>
      <c r="N338" s="247" t="s">
        <v>44</v>
      </c>
      <c r="O338" s="64"/>
      <c r="P338" s="190">
        <f>O338*H338</f>
        <v>0</v>
      </c>
      <c r="Q338" s="190">
        <v>2.661</v>
      </c>
      <c r="R338" s="190">
        <f>Q338*H338</f>
        <v>5.3220000000000001</v>
      </c>
      <c r="S338" s="190">
        <v>0</v>
      </c>
      <c r="T338" s="191">
        <f>S338*H338</f>
        <v>0</v>
      </c>
      <c r="AR338" s="192" t="s">
        <v>161</v>
      </c>
      <c r="AT338" s="192" t="s">
        <v>286</v>
      </c>
      <c r="AU338" s="192" t="s">
        <v>82</v>
      </c>
      <c r="AY338" s="18" t="s">
        <v>123</v>
      </c>
      <c r="BE338" s="193">
        <f>IF(N338="základní",J338,0)</f>
        <v>0</v>
      </c>
      <c r="BF338" s="193">
        <f>IF(N338="snížená",J338,0)</f>
        <v>0</v>
      </c>
      <c r="BG338" s="193">
        <f>IF(N338="zákl. přenesená",J338,0)</f>
        <v>0</v>
      </c>
      <c r="BH338" s="193">
        <f>IF(N338="sníž. přenesená",J338,0)</f>
        <v>0</v>
      </c>
      <c r="BI338" s="193">
        <f>IF(N338="nulová",J338,0)</f>
        <v>0</v>
      </c>
      <c r="BJ338" s="18" t="s">
        <v>22</v>
      </c>
      <c r="BK338" s="193">
        <f>ROUND(I338*H338,2)</f>
        <v>0</v>
      </c>
      <c r="BL338" s="18" t="s">
        <v>129</v>
      </c>
      <c r="BM338" s="192" t="s">
        <v>911</v>
      </c>
    </row>
    <row r="339" spans="2:65" s="1" customFormat="1" ht="16.5" customHeight="1">
      <c r="B339" s="35"/>
      <c r="C339" s="238" t="s">
        <v>599</v>
      </c>
      <c r="D339" s="238" t="s">
        <v>286</v>
      </c>
      <c r="E339" s="239" t="s">
        <v>491</v>
      </c>
      <c r="F339" s="240" t="s">
        <v>492</v>
      </c>
      <c r="G339" s="241" t="s">
        <v>349</v>
      </c>
      <c r="H339" s="242">
        <v>2.5</v>
      </c>
      <c r="I339" s="243">
        <v>0</v>
      </c>
      <c r="J339" s="244">
        <f>ROUND(I339*H339,2)</f>
        <v>0</v>
      </c>
      <c r="K339" s="240" t="s">
        <v>20</v>
      </c>
      <c r="L339" s="245"/>
      <c r="M339" s="246" t="s">
        <v>20</v>
      </c>
      <c r="N339" s="247" t="s">
        <v>44</v>
      </c>
      <c r="O339" s="64"/>
      <c r="P339" s="190">
        <f>O339*H339</f>
        <v>0</v>
      </c>
      <c r="Q339" s="190">
        <v>0.254</v>
      </c>
      <c r="R339" s="190">
        <f>Q339*H339</f>
        <v>0.63500000000000001</v>
      </c>
      <c r="S339" s="190">
        <v>0</v>
      </c>
      <c r="T339" s="191">
        <f>S339*H339</f>
        <v>0</v>
      </c>
      <c r="AR339" s="192" t="s">
        <v>161</v>
      </c>
      <c r="AT339" s="192" t="s">
        <v>286</v>
      </c>
      <c r="AU339" s="192" t="s">
        <v>82</v>
      </c>
      <c r="AY339" s="18" t="s">
        <v>123</v>
      </c>
      <c r="BE339" s="193">
        <f>IF(N339="základní",J339,0)</f>
        <v>0</v>
      </c>
      <c r="BF339" s="193">
        <f>IF(N339="snížená",J339,0)</f>
        <v>0</v>
      </c>
      <c r="BG339" s="193">
        <f>IF(N339="zákl. přenesená",J339,0)</f>
        <v>0</v>
      </c>
      <c r="BH339" s="193">
        <f>IF(N339="sníž. přenesená",J339,0)</f>
        <v>0</v>
      </c>
      <c r="BI339" s="193">
        <f>IF(N339="nulová",J339,0)</f>
        <v>0</v>
      </c>
      <c r="BJ339" s="18" t="s">
        <v>22</v>
      </c>
      <c r="BK339" s="193">
        <f>ROUND(I339*H339,2)</f>
        <v>0</v>
      </c>
      <c r="BL339" s="18" t="s">
        <v>129</v>
      </c>
      <c r="BM339" s="192" t="s">
        <v>912</v>
      </c>
    </row>
    <row r="340" spans="2:65" s="12" customFormat="1">
      <c r="B340" s="194"/>
      <c r="C340" s="195"/>
      <c r="D340" s="196" t="s">
        <v>131</v>
      </c>
      <c r="E340" s="197" t="s">
        <v>20</v>
      </c>
      <c r="F340" s="198" t="s">
        <v>494</v>
      </c>
      <c r="G340" s="195"/>
      <c r="H340" s="199">
        <v>0.5</v>
      </c>
      <c r="I340" s="200"/>
      <c r="J340" s="195"/>
      <c r="K340" s="195"/>
      <c r="L340" s="201"/>
      <c r="M340" s="202"/>
      <c r="N340" s="203"/>
      <c r="O340" s="203"/>
      <c r="P340" s="203"/>
      <c r="Q340" s="203"/>
      <c r="R340" s="203"/>
      <c r="S340" s="203"/>
      <c r="T340" s="204"/>
      <c r="AT340" s="205" t="s">
        <v>131</v>
      </c>
      <c r="AU340" s="205" t="s">
        <v>82</v>
      </c>
      <c r="AV340" s="12" t="s">
        <v>82</v>
      </c>
      <c r="AW340" s="12" t="s">
        <v>36</v>
      </c>
      <c r="AX340" s="12" t="s">
        <v>73</v>
      </c>
      <c r="AY340" s="205" t="s">
        <v>123</v>
      </c>
    </row>
    <row r="341" spans="2:65" s="12" customFormat="1">
      <c r="B341" s="194"/>
      <c r="C341" s="195"/>
      <c r="D341" s="196" t="s">
        <v>131</v>
      </c>
      <c r="E341" s="197" t="s">
        <v>20</v>
      </c>
      <c r="F341" s="198" t="s">
        <v>913</v>
      </c>
      <c r="G341" s="195"/>
      <c r="H341" s="199">
        <v>2</v>
      </c>
      <c r="I341" s="200"/>
      <c r="J341" s="195"/>
      <c r="K341" s="195"/>
      <c r="L341" s="201"/>
      <c r="M341" s="202"/>
      <c r="N341" s="203"/>
      <c r="O341" s="203"/>
      <c r="P341" s="203"/>
      <c r="Q341" s="203"/>
      <c r="R341" s="203"/>
      <c r="S341" s="203"/>
      <c r="T341" s="204"/>
      <c r="AT341" s="205" t="s">
        <v>131</v>
      </c>
      <c r="AU341" s="205" t="s">
        <v>82</v>
      </c>
      <c r="AV341" s="12" t="s">
        <v>82</v>
      </c>
      <c r="AW341" s="12" t="s">
        <v>36</v>
      </c>
      <c r="AX341" s="12" t="s">
        <v>73</v>
      </c>
      <c r="AY341" s="205" t="s">
        <v>123</v>
      </c>
    </row>
    <row r="342" spans="2:65" s="13" customFormat="1">
      <c r="B342" s="206"/>
      <c r="C342" s="207"/>
      <c r="D342" s="196" t="s">
        <v>131</v>
      </c>
      <c r="E342" s="208" t="s">
        <v>20</v>
      </c>
      <c r="F342" s="209" t="s">
        <v>192</v>
      </c>
      <c r="G342" s="207"/>
      <c r="H342" s="210">
        <v>2.5</v>
      </c>
      <c r="I342" s="211"/>
      <c r="J342" s="207"/>
      <c r="K342" s="207"/>
      <c r="L342" s="212"/>
      <c r="M342" s="213"/>
      <c r="N342" s="214"/>
      <c r="O342" s="214"/>
      <c r="P342" s="214"/>
      <c r="Q342" s="214"/>
      <c r="R342" s="214"/>
      <c r="S342" s="214"/>
      <c r="T342" s="215"/>
      <c r="AT342" s="216" t="s">
        <v>131</v>
      </c>
      <c r="AU342" s="216" t="s">
        <v>82</v>
      </c>
      <c r="AV342" s="13" t="s">
        <v>129</v>
      </c>
      <c r="AW342" s="13" t="s">
        <v>36</v>
      </c>
      <c r="AX342" s="13" t="s">
        <v>22</v>
      </c>
      <c r="AY342" s="216" t="s">
        <v>123</v>
      </c>
    </row>
    <row r="343" spans="2:65" s="1" customFormat="1" ht="16.5" customHeight="1">
      <c r="B343" s="35"/>
      <c r="C343" s="238" t="s">
        <v>603</v>
      </c>
      <c r="D343" s="238" t="s">
        <v>286</v>
      </c>
      <c r="E343" s="239" t="s">
        <v>496</v>
      </c>
      <c r="F343" s="240" t="s">
        <v>497</v>
      </c>
      <c r="G343" s="241" t="s">
        <v>349</v>
      </c>
      <c r="H343" s="242">
        <v>1.5</v>
      </c>
      <c r="I343" s="243"/>
      <c r="J343" s="244">
        <f>ROUND(I343*H343,2)</f>
        <v>0</v>
      </c>
      <c r="K343" s="240" t="s">
        <v>20</v>
      </c>
      <c r="L343" s="245"/>
      <c r="M343" s="246" t="s">
        <v>20</v>
      </c>
      <c r="N343" s="247" t="s">
        <v>44</v>
      </c>
      <c r="O343" s="64"/>
      <c r="P343" s="190">
        <f>O343*H343</f>
        <v>0</v>
      </c>
      <c r="Q343" s="190">
        <v>0.50600000000000001</v>
      </c>
      <c r="R343" s="190">
        <f>Q343*H343</f>
        <v>0.75900000000000001</v>
      </c>
      <c r="S343" s="190">
        <v>0</v>
      </c>
      <c r="T343" s="191">
        <f>S343*H343</f>
        <v>0</v>
      </c>
      <c r="AR343" s="192" t="s">
        <v>161</v>
      </c>
      <c r="AT343" s="192" t="s">
        <v>286</v>
      </c>
      <c r="AU343" s="192" t="s">
        <v>82</v>
      </c>
      <c r="AY343" s="18" t="s">
        <v>123</v>
      </c>
      <c r="BE343" s="193">
        <f>IF(N343="základní",J343,0)</f>
        <v>0</v>
      </c>
      <c r="BF343" s="193">
        <f>IF(N343="snížená",J343,0)</f>
        <v>0</v>
      </c>
      <c r="BG343" s="193">
        <f>IF(N343="zákl. přenesená",J343,0)</f>
        <v>0</v>
      </c>
      <c r="BH343" s="193">
        <f>IF(N343="sníž. přenesená",J343,0)</f>
        <v>0</v>
      </c>
      <c r="BI343" s="193">
        <f>IF(N343="nulová",J343,0)</f>
        <v>0</v>
      </c>
      <c r="BJ343" s="18" t="s">
        <v>22</v>
      </c>
      <c r="BK343" s="193">
        <f>ROUND(I343*H343,2)</f>
        <v>0</v>
      </c>
      <c r="BL343" s="18" t="s">
        <v>129</v>
      </c>
      <c r="BM343" s="192" t="s">
        <v>914</v>
      </c>
    </row>
    <row r="344" spans="2:65" s="12" customFormat="1">
      <c r="B344" s="194"/>
      <c r="C344" s="195"/>
      <c r="D344" s="196" t="s">
        <v>131</v>
      </c>
      <c r="E344" s="197" t="s">
        <v>20</v>
      </c>
      <c r="F344" s="198" t="s">
        <v>494</v>
      </c>
      <c r="G344" s="195"/>
      <c r="H344" s="199">
        <v>0.5</v>
      </c>
      <c r="I344" s="200"/>
      <c r="J344" s="195"/>
      <c r="K344" s="195"/>
      <c r="L344" s="201"/>
      <c r="M344" s="202"/>
      <c r="N344" s="203"/>
      <c r="O344" s="203"/>
      <c r="P344" s="203"/>
      <c r="Q344" s="203"/>
      <c r="R344" s="203"/>
      <c r="S344" s="203"/>
      <c r="T344" s="204"/>
      <c r="AT344" s="205" t="s">
        <v>131</v>
      </c>
      <c r="AU344" s="205" t="s">
        <v>82</v>
      </c>
      <c r="AV344" s="12" t="s">
        <v>82</v>
      </c>
      <c r="AW344" s="12" t="s">
        <v>36</v>
      </c>
      <c r="AX344" s="12" t="s">
        <v>73</v>
      </c>
      <c r="AY344" s="205" t="s">
        <v>123</v>
      </c>
    </row>
    <row r="345" spans="2:65" s="12" customFormat="1">
      <c r="B345" s="194"/>
      <c r="C345" s="195"/>
      <c r="D345" s="196" t="s">
        <v>131</v>
      </c>
      <c r="E345" s="197" t="s">
        <v>20</v>
      </c>
      <c r="F345" s="198" t="s">
        <v>809</v>
      </c>
      <c r="G345" s="195"/>
      <c r="H345" s="199">
        <v>1</v>
      </c>
      <c r="I345" s="200"/>
      <c r="J345" s="195"/>
      <c r="K345" s="195"/>
      <c r="L345" s="201"/>
      <c r="M345" s="202"/>
      <c r="N345" s="203"/>
      <c r="O345" s="203"/>
      <c r="P345" s="203"/>
      <c r="Q345" s="203"/>
      <c r="R345" s="203"/>
      <c r="S345" s="203"/>
      <c r="T345" s="204"/>
      <c r="AT345" s="205" t="s">
        <v>131</v>
      </c>
      <c r="AU345" s="205" t="s">
        <v>82</v>
      </c>
      <c r="AV345" s="12" t="s">
        <v>82</v>
      </c>
      <c r="AW345" s="12" t="s">
        <v>36</v>
      </c>
      <c r="AX345" s="12" t="s">
        <v>73</v>
      </c>
      <c r="AY345" s="205" t="s">
        <v>123</v>
      </c>
    </row>
    <row r="346" spans="2:65" s="13" customFormat="1">
      <c r="B346" s="206"/>
      <c r="C346" s="207"/>
      <c r="D346" s="196" t="s">
        <v>131</v>
      </c>
      <c r="E346" s="208" t="s">
        <v>20</v>
      </c>
      <c r="F346" s="209" t="s">
        <v>192</v>
      </c>
      <c r="G346" s="207"/>
      <c r="H346" s="210">
        <v>1.5</v>
      </c>
      <c r="I346" s="211"/>
      <c r="J346" s="207"/>
      <c r="K346" s="207"/>
      <c r="L346" s="212"/>
      <c r="M346" s="213"/>
      <c r="N346" s="214"/>
      <c r="O346" s="214"/>
      <c r="P346" s="214"/>
      <c r="Q346" s="214"/>
      <c r="R346" s="214"/>
      <c r="S346" s="214"/>
      <c r="T346" s="215"/>
      <c r="AT346" s="216" t="s">
        <v>131</v>
      </c>
      <c r="AU346" s="216" t="s">
        <v>82</v>
      </c>
      <c r="AV346" s="13" t="s">
        <v>129</v>
      </c>
      <c r="AW346" s="13" t="s">
        <v>36</v>
      </c>
      <c r="AX346" s="13" t="s">
        <v>22</v>
      </c>
      <c r="AY346" s="216" t="s">
        <v>123</v>
      </c>
    </row>
    <row r="347" spans="2:65" s="1" customFormat="1" ht="16.5" customHeight="1">
      <c r="B347" s="35"/>
      <c r="C347" s="238" t="s">
        <v>607</v>
      </c>
      <c r="D347" s="238" t="s">
        <v>286</v>
      </c>
      <c r="E347" s="239" t="s">
        <v>500</v>
      </c>
      <c r="F347" s="240" t="s">
        <v>501</v>
      </c>
      <c r="G347" s="241" t="s">
        <v>502</v>
      </c>
      <c r="H347" s="242">
        <v>0.5</v>
      </c>
      <c r="I347" s="243"/>
      <c r="J347" s="244">
        <f>ROUND(I347*H347,2)</f>
        <v>0</v>
      </c>
      <c r="K347" s="240" t="s">
        <v>20</v>
      </c>
      <c r="L347" s="245"/>
      <c r="M347" s="246" t="s">
        <v>20</v>
      </c>
      <c r="N347" s="247" t="s">
        <v>44</v>
      </c>
      <c r="O347" s="64"/>
      <c r="P347" s="190">
        <f>O347*H347</f>
        <v>0</v>
      </c>
      <c r="Q347" s="190">
        <v>0.18840000000000001</v>
      </c>
      <c r="R347" s="190">
        <f>Q347*H347</f>
        <v>9.4200000000000006E-2</v>
      </c>
      <c r="S347" s="190">
        <v>0</v>
      </c>
      <c r="T347" s="191">
        <f>S347*H347</f>
        <v>0</v>
      </c>
      <c r="AR347" s="192" t="s">
        <v>161</v>
      </c>
      <c r="AT347" s="192" t="s">
        <v>286</v>
      </c>
      <c r="AU347" s="192" t="s">
        <v>82</v>
      </c>
      <c r="AY347" s="18" t="s">
        <v>123</v>
      </c>
      <c r="BE347" s="193">
        <f>IF(N347="základní",J347,0)</f>
        <v>0</v>
      </c>
      <c r="BF347" s="193">
        <f>IF(N347="snížená",J347,0)</f>
        <v>0</v>
      </c>
      <c r="BG347" s="193">
        <f>IF(N347="zákl. přenesená",J347,0)</f>
        <v>0</v>
      </c>
      <c r="BH347" s="193">
        <f>IF(N347="sníž. přenesená",J347,0)</f>
        <v>0</v>
      </c>
      <c r="BI347" s="193">
        <f>IF(N347="nulová",J347,0)</f>
        <v>0</v>
      </c>
      <c r="BJ347" s="18" t="s">
        <v>22</v>
      </c>
      <c r="BK347" s="193">
        <f>ROUND(I347*H347,2)</f>
        <v>0</v>
      </c>
      <c r="BL347" s="18" t="s">
        <v>129</v>
      </c>
      <c r="BM347" s="192" t="s">
        <v>915</v>
      </c>
    </row>
    <row r="348" spans="2:65" s="12" customFormat="1">
      <c r="B348" s="194"/>
      <c r="C348" s="195"/>
      <c r="D348" s="196" t="s">
        <v>131</v>
      </c>
      <c r="E348" s="197" t="s">
        <v>20</v>
      </c>
      <c r="F348" s="198" t="s">
        <v>494</v>
      </c>
      <c r="G348" s="195"/>
      <c r="H348" s="199">
        <v>0.5</v>
      </c>
      <c r="I348" s="200"/>
      <c r="J348" s="195"/>
      <c r="K348" s="195"/>
      <c r="L348" s="201"/>
      <c r="M348" s="202"/>
      <c r="N348" s="203"/>
      <c r="O348" s="203"/>
      <c r="P348" s="203"/>
      <c r="Q348" s="203"/>
      <c r="R348" s="203"/>
      <c r="S348" s="203"/>
      <c r="T348" s="204"/>
      <c r="AT348" s="205" t="s">
        <v>131</v>
      </c>
      <c r="AU348" s="205" t="s">
        <v>82</v>
      </c>
      <c r="AV348" s="12" t="s">
        <v>82</v>
      </c>
      <c r="AW348" s="12" t="s">
        <v>36</v>
      </c>
      <c r="AX348" s="12" t="s">
        <v>22</v>
      </c>
      <c r="AY348" s="205" t="s">
        <v>123</v>
      </c>
    </row>
    <row r="349" spans="2:65" s="1" customFormat="1" ht="16.5" customHeight="1">
      <c r="B349" s="35"/>
      <c r="C349" s="238" t="s">
        <v>611</v>
      </c>
      <c r="D349" s="238" t="s">
        <v>286</v>
      </c>
      <c r="E349" s="239" t="s">
        <v>505</v>
      </c>
      <c r="F349" s="240" t="s">
        <v>506</v>
      </c>
      <c r="G349" s="241" t="s">
        <v>349</v>
      </c>
      <c r="H349" s="242">
        <v>2</v>
      </c>
      <c r="I349" s="243"/>
      <c r="J349" s="244">
        <f>ROUND(I349*H349,2)</f>
        <v>0</v>
      </c>
      <c r="K349" s="240" t="s">
        <v>20</v>
      </c>
      <c r="L349" s="245"/>
      <c r="M349" s="246" t="s">
        <v>20</v>
      </c>
      <c r="N349" s="247" t="s">
        <v>44</v>
      </c>
      <c r="O349" s="64"/>
      <c r="P349" s="190">
        <f>O349*H349</f>
        <v>0</v>
      </c>
      <c r="Q349" s="190">
        <v>0.56999999999999995</v>
      </c>
      <c r="R349" s="190">
        <f>Q349*H349</f>
        <v>1.1399999999999999</v>
      </c>
      <c r="S349" s="190">
        <v>0</v>
      </c>
      <c r="T349" s="191">
        <f>S349*H349</f>
        <v>0</v>
      </c>
      <c r="AR349" s="192" t="s">
        <v>161</v>
      </c>
      <c r="AT349" s="192" t="s">
        <v>286</v>
      </c>
      <c r="AU349" s="192" t="s">
        <v>82</v>
      </c>
      <c r="AY349" s="18" t="s">
        <v>123</v>
      </c>
      <c r="BE349" s="193">
        <f>IF(N349="základní",J349,0)</f>
        <v>0</v>
      </c>
      <c r="BF349" s="193">
        <f>IF(N349="snížená",J349,0)</f>
        <v>0</v>
      </c>
      <c r="BG349" s="193">
        <f>IF(N349="zákl. přenesená",J349,0)</f>
        <v>0</v>
      </c>
      <c r="BH349" s="193">
        <f>IF(N349="sníž. přenesená",J349,0)</f>
        <v>0</v>
      </c>
      <c r="BI349" s="193">
        <f>IF(N349="nulová",J349,0)</f>
        <v>0</v>
      </c>
      <c r="BJ349" s="18" t="s">
        <v>22</v>
      </c>
      <c r="BK349" s="193">
        <f>ROUND(I349*H349,2)</f>
        <v>0</v>
      </c>
      <c r="BL349" s="18" t="s">
        <v>129</v>
      </c>
      <c r="BM349" s="192" t="s">
        <v>916</v>
      </c>
    </row>
    <row r="350" spans="2:65" s="12" customFormat="1">
      <c r="B350" s="194"/>
      <c r="C350" s="195"/>
      <c r="D350" s="196" t="s">
        <v>131</v>
      </c>
      <c r="E350" s="197" t="s">
        <v>20</v>
      </c>
      <c r="F350" s="198" t="s">
        <v>508</v>
      </c>
      <c r="G350" s="195"/>
      <c r="H350" s="199">
        <v>1</v>
      </c>
      <c r="I350" s="200"/>
      <c r="J350" s="195"/>
      <c r="K350" s="195"/>
      <c r="L350" s="201"/>
      <c r="M350" s="202"/>
      <c r="N350" s="203"/>
      <c r="O350" s="203"/>
      <c r="P350" s="203"/>
      <c r="Q350" s="203"/>
      <c r="R350" s="203"/>
      <c r="S350" s="203"/>
      <c r="T350" s="204"/>
      <c r="AT350" s="205" t="s">
        <v>131</v>
      </c>
      <c r="AU350" s="205" t="s">
        <v>82</v>
      </c>
      <c r="AV350" s="12" t="s">
        <v>82</v>
      </c>
      <c r="AW350" s="12" t="s">
        <v>36</v>
      </c>
      <c r="AX350" s="12" t="s">
        <v>73</v>
      </c>
      <c r="AY350" s="205" t="s">
        <v>123</v>
      </c>
    </row>
    <row r="351" spans="2:65" s="12" customFormat="1">
      <c r="B351" s="194"/>
      <c r="C351" s="195"/>
      <c r="D351" s="196" t="s">
        <v>131</v>
      </c>
      <c r="E351" s="197" t="s">
        <v>20</v>
      </c>
      <c r="F351" s="198" t="s">
        <v>917</v>
      </c>
      <c r="G351" s="195"/>
      <c r="H351" s="199">
        <v>1</v>
      </c>
      <c r="I351" s="200"/>
      <c r="J351" s="195"/>
      <c r="K351" s="195"/>
      <c r="L351" s="201"/>
      <c r="M351" s="202"/>
      <c r="N351" s="203"/>
      <c r="O351" s="203"/>
      <c r="P351" s="203"/>
      <c r="Q351" s="203"/>
      <c r="R351" s="203"/>
      <c r="S351" s="203"/>
      <c r="T351" s="204"/>
      <c r="AT351" s="205" t="s">
        <v>131</v>
      </c>
      <c r="AU351" s="205" t="s">
        <v>82</v>
      </c>
      <c r="AV351" s="12" t="s">
        <v>82</v>
      </c>
      <c r="AW351" s="12" t="s">
        <v>36</v>
      </c>
      <c r="AX351" s="12" t="s">
        <v>73</v>
      </c>
      <c r="AY351" s="205" t="s">
        <v>123</v>
      </c>
    </row>
    <row r="352" spans="2:65" s="13" customFormat="1">
      <c r="B352" s="206"/>
      <c r="C352" s="207"/>
      <c r="D352" s="196" t="s">
        <v>131</v>
      </c>
      <c r="E352" s="208" t="s">
        <v>20</v>
      </c>
      <c r="F352" s="209" t="s">
        <v>192</v>
      </c>
      <c r="G352" s="207"/>
      <c r="H352" s="210">
        <v>2</v>
      </c>
      <c r="I352" s="211"/>
      <c r="J352" s="207"/>
      <c r="K352" s="207"/>
      <c r="L352" s="212"/>
      <c r="M352" s="213"/>
      <c r="N352" s="214"/>
      <c r="O352" s="214"/>
      <c r="P352" s="214"/>
      <c r="Q352" s="214"/>
      <c r="R352" s="214"/>
      <c r="S352" s="214"/>
      <c r="T352" s="215"/>
      <c r="AT352" s="216" t="s">
        <v>131</v>
      </c>
      <c r="AU352" s="216" t="s">
        <v>82</v>
      </c>
      <c r="AV352" s="13" t="s">
        <v>129</v>
      </c>
      <c r="AW352" s="13" t="s">
        <v>36</v>
      </c>
      <c r="AX352" s="13" t="s">
        <v>22</v>
      </c>
      <c r="AY352" s="216" t="s">
        <v>123</v>
      </c>
    </row>
    <row r="353" spans="2:65" s="1" customFormat="1" ht="16.5" customHeight="1">
      <c r="B353" s="35"/>
      <c r="C353" s="238" t="s">
        <v>617</v>
      </c>
      <c r="D353" s="238" t="s">
        <v>286</v>
      </c>
      <c r="E353" s="239" t="s">
        <v>510</v>
      </c>
      <c r="F353" s="240" t="s">
        <v>511</v>
      </c>
      <c r="G353" s="241" t="s">
        <v>349</v>
      </c>
      <c r="H353" s="242">
        <v>2.5</v>
      </c>
      <c r="I353" s="243">
        <v>0</v>
      </c>
      <c r="J353" s="244">
        <f>ROUND(I353*H353,2)</f>
        <v>0</v>
      </c>
      <c r="K353" s="240" t="s">
        <v>20</v>
      </c>
      <c r="L353" s="245"/>
      <c r="M353" s="246" t="s">
        <v>20</v>
      </c>
      <c r="N353" s="247" t="s">
        <v>44</v>
      </c>
      <c r="O353" s="64"/>
      <c r="P353" s="190">
        <f>O353*H353</f>
        <v>0</v>
      </c>
      <c r="Q353" s="190">
        <v>0.52100000000000002</v>
      </c>
      <c r="R353" s="190">
        <f>Q353*H353</f>
        <v>1.3025</v>
      </c>
      <c r="S353" s="190">
        <v>0</v>
      </c>
      <c r="T353" s="191">
        <f>S353*H353</f>
        <v>0</v>
      </c>
      <c r="AR353" s="192" t="s">
        <v>161</v>
      </c>
      <c r="AT353" s="192" t="s">
        <v>286</v>
      </c>
      <c r="AU353" s="192" t="s">
        <v>82</v>
      </c>
      <c r="AY353" s="18" t="s">
        <v>123</v>
      </c>
      <c r="BE353" s="193">
        <f>IF(N353="základní",J353,0)</f>
        <v>0</v>
      </c>
      <c r="BF353" s="193">
        <f>IF(N353="snížená",J353,0)</f>
        <v>0</v>
      </c>
      <c r="BG353" s="193">
        <f>IF(N353="zákl. přenesená",J353,0)</f>
        <v>0</v>
      </c>
      <c r="BH353" s="193">
        <f>IF(N353="sníž. přenesená",J353,0)</f>
        <v>0</v>
      </c>
      <c r="BI353" s="193">
        <f>IF(N353="nulová",J353,0)</f>
        <v>0</v>
      </c>
      <c r="BJ353" s="18" t="s">
        <v>22</v>
      </c>
      <c r="BK353" s="193">
        <f>ROUND(I353*H353,2)</f>
        <v>0</v>
      </c>
      <c r="BL353" s="18" t="s">
        <v>129</v>
      </c>
      <c r="BM353" s="192" t="s">
        <v>918</v>
      </c>
    </row>
    <row r="354" spans="2:65" s="12" customFormat="1">
      <c r="B354" s="194"/>
      <c r="C354" s="195"/>
      <c r="D354" s="196" t="s">
        <v>131</v>
      </c>
      <c r="E354" s="197" t="s">
        <v>20</v>
      </c>
      <c r="F354" s="198" t="s">
        <v>513</v>
      </c>
      <c r="G354" s="195"/>
      <c r="H354" s="199">
        <v>1.5</v>
      </c>
      <c r="I354" s="200"/>
      <c r="J354" s="195"/>
      <c r="K354" s="195"/>
      <c r="L354" s="201"/>
      <c r="M354" s="202"/>
      <c r="N354" s="203"/>
      <c r="O354" s="203"/>
      <c r="P354" s="203"/>
      <c r="Q354" s="203"/>
      <c r="R354" s="203"/>
      <c r="S354" s="203"/>
      <c r="T354" s="204"/>
      <c r="AT354" s="205" t="s">
        <v>131</v>
      </c>
      <c r="AU354" s="205" t="s">
        <v>82</v>
      </c>
      <c r="AV354" s="12" t="s">
        <v>82</v>
      </c>
      <c r="AW354" s="12" t="s">
        <v>36</v>
      </c>
      <c r="AX354" s="12" t="s">
        <v>73</v>
      </c>
      <c r="AY354" s="205" t="s">
        <v>123</v>
      </c>
    </row>
    <row r="355" spans="2:65" s="12" customFormat="1">
      <c r="B355" s="194"/>
      <c r="C355" s="195"/>
      <c r="D355" s="196" t="s">
        <v>131</v>
      </c>
      <c r="E355" s="197" t="s">
        <v>20</v>
      </c>
      <c r="F355" s="198" t="s">
        <v>919</v>
      </c>
      <c r="G355" s="195"/>
      <c r="H355" s="199">
        <v>1</v>
      </c>
      <c r="I355" s="200"/>
      <c r="J355" s="195"/>
      <c r="K355" s="195"/>
      <c r="L355" s="201"/>
      <c r="M355" s="202"/>
      <c r="N355" s="203"/>
      <c r="O355" s="203"/>
      <c r="P355" s="203"/>
      <c r="Q355" s="203"/>
      <c r="R355" s="203"/>
      <c r="S355" s="203"/>
      <c r="T355" s="204"/>
      <c r="AT355" s="205" t="s">
        <v>131</v>
      </c>
      <c r="AU355" s="205" t="s">
        <v>82</v>
      </c>
      <c r="AV355" s="12" t="s">
        <v>82</v>
      </c>
      <c r="AW355" s="12" t="s">
        <v>36</v>
      </c>
      <c r="AX355" s="12" t="s">
        <v>73</v>
      </c>
      <c r="AY355" s="205" t="s">
        <v>123</v>
      </c>
    </row>
    <row r="356" spans="2:65" s="13" customFormat="1">
      <c r="B356" s="206"/>
      <c r="C356" s="207"/>
      <c r="D356" s="196" t="s">
        <v>131</v>
      </c>
      <c r="E356" s="208" t="s">
        <v>20</v>
      </c>
      <c r="F356" s="209" t="s">
        <v>192</v>
      </c>
      <c r="G356" s="207"/>
      <c r="H356" s="210">
        <v>2.5</v>
      </c>
      <c r="I356" s="211"/>
      <c r="J356" s="207"/>
      <c r="K356" s="207"/>
      <c r="L356" s="212"/>
      <c r="M356" s="213"/>
      <c r="N356" s="214"/>
      <c r="O356" s="214"/>
      <c r="P356" s="214"/>
      <c r="Q356" s="214"/>
      <c r="R356" s="214"/>
      <c r="S356" s="214"/>
      <c r="T356" s="215"/>
      <c r="AT356" s="216" t="s">
        <v>131</v>
      </c>
      <c r="AU356" s="216" t="s">
        <v>82</v>
      </c>
      <c r="AV356" s="13" t="s">
        <v>129</v>
      </c>
      <c r="AW356" s="13" t="s">
        <v>36</v>
      </c>
      <c r="AX356" s="13" t="s">
        <v>22</v>
      </c>
      <c r="AY356" s="216" t="s">
        <v>123</v>
      </c>
    </row>
    <row r="357" spans="2:65" s="1" customFormat="1" ht="16.5" customHeight="1">
      <c r="B357" s="35"/>
      <c r="C357" s="238" t="s">
        <v>625</v>
      </c>
      <c r="D357" s="238" t="s">
        <v>286</v>
      </c>
      <c r="E357" s="239" t="s">
        <v>515</v>
      </c>
      <c r="F357" s="240" t="s">
        <v>516</v>
      </c>
      <c r="G357" s="241" t="s">
        <v>502</v>
      </c>
      <c r="H357" s="242">
        <v>2.5</v>
      </c>
      <c r="I357" s="243">
        <v>0</v>
      </c>
      <c r="J357" s="244">
        <f>ROUND(I357*H357,2)</f>
        <v>0</v>
      </c>
      <c r="K357" s="240" t="s">
        <v>20</v>
      </c>
      <c r="L357" s="245"/>
      <c r="M357" s="246" t="s">
        <v>20</v>
      </c>
      <c r="N357" s="247" t="s">
        <v>44</v>
      </c>
      <c r="O357" s="64"/>
      <c r="P357" s="190">
        <f>O357*H357</f>
        <v>0</v>
      </c>
      <c r="Q357" s="190">
        <v>0.105</v>
      </c>
      <c r="R357" s="190">
        <f>Q357*H357</f>
        <v>0.26250000000000001</v>
      </c>
      <c r="S357" s="190">
        <v>0</v>
      </c>
      <c r="T357" s="191">
        <f>S357*H357</f>
        <v>0</v>
      </c>
      <c r="AR357" s="192" t="s">
        <v>161</v>
      </c>
      <c r="AT357" s="192" t="s">
        <v>286</v>
      </c>
      <c r="AU357" s="192" t="s">
        <v>82</v>
      </c>
      <c r="AY357" s="18" t="s">
        <v>123</v>
      </c>
      <c r="BE357" s="193">
        <f>IF(N357="základní",J357,0)</f>
        <v>0</v>
      </c>
      <c r="BF357" s="193">
        <f>IF(N357="snížená",J357,0)</f>
        <v>0</v>
      </c>
      <c r="BG357" s="193">
        <f>IF(N357="zákl. přenesená",J357,0)</f>
        <v>0</v>
      </c>
      <c r="BH357" s="193">
        <f>IF(N357="sníž. přenesená",J357,0)</f>
        <v>0</v>
      </c>
      <c r="BI357" s="193">
        <f>IF(N357="nulová",J357,0)</f>
        <v>0</v>
      </c>
      <c r="BJ357" s="18" t="s">
        <v>22</v>
      </c>
      <c r="BK357" s="193">
        <f>ROUND(I357*H357,2)</f>
        <v>0</v>
      </c>
      <c r="BL357" s="18" t="s">
        <v>129</v>
      </c>
      <c r="BM357" s="192" t="s">
        <v>920</v>
      </c>
    </row>
    <row r="358" spans="2:65" s="12" customFormat="1">
      <c r="B358" s="194"/>
      <c r="C358" s="195"/>
      <c r="D358" s="196" t="s">
        <v>131</v>
      </c>
      <c r="E358" s="197" t="s">
        <v>20</v>
      </c>
      <c r="F358" s="198" t="s">
        <v>518</v>
      </c>
      <c r="G358" s="195"/>
      <c r="H358" s="199">
        <v>2.5</v>
      </c>
      <c r="I358" s="200"/>
      <c r="J358" s="195"/>
      <c r="K358" s="195"/>
      <c r="L358" s="201"/>
      <c r="M358" s="202"/>
      <c r="N358" s="203"/>
      <c r="O358" s="203"/>
      <c r="P358" s="203"/>
      <c r="Q358" s="203"/>
      <c r="R358" s="203"/>
      <c r="S358" s="203"/>
      <c r="T358" s="204"/>
      <c r="AT358" s="205" t="s">
        <v>131</v>
      </c>
      <c r="AU358" s="205" t="s">
        <v>82</v>
      </c>
      <c r="AV358" s="12" t="s">
        <v>82</v>
      </c>
      <c r="AW358" s="12" t="s">
        <v>36</v>
      </c>
      <c r="AX358" s="12" t="s">
        <v>22</v>
      </c>
      <c r="AY358" s="205" t="s">
        <v>123</v>
      </c>
    </row>
    <row r="359" spans="2:65" s="1" customFormat="1" ht="16.5" customHeight="1">
      <c r="B359" s="35"/>
      <c r="C359" s="238" t="s">
        <v>631</v>
      </c>
      <c r="D359" s="238" t="s">
        <v>286</v>
      </c>
      <c r="E359" s="239" t="s">
        <v>520</v>
      </c>
      <c r="F359" s="240" t="s">
        <v>521</v>
      </c>
      <c r="G359" s="241" t="s">
        <v>349</v>
      </c>
      <c r="H359" s="242">
        <v>8.5</v>
      </c>
      <c r="I359" s="243">
        <v>0</v>
      </c>
      <c r="J359" s="244">
        <f>ROUND(I359*H359,2)</f>
        <v>0</v>
      </c>
      <c r="K359" s="240" t="s">
        <v>20</v>
      </c>
      <c r="L359" s="245"/>
      <c r="M359" s="246" t="s">
        <v>20</v>
      </c>
      <c r="N359" s="247" t="s">
        <v>44</v>
      </c>
      <c r="O359" s="64"/>
      <c r="P359" s="190">
        <f>O359*H359</f>
        <v>0</v>
      </c>
      <c r="Q359" s="190">
        <v>2E-3</v>
      </c>
      <c r="R359" s="190">
        <f>Q359*H359</f>
        <v>1.7000000000000001E-2</v>
      </c>
      <c r="S359" s="190">
        <v>0</v>
      </c>
      <c r="T359" s="191">
        <f>S359*H359</f>
        <v>0</v>
      </c>
      <c r="AR359" s="192" t="s">
        <v>161</v>
      </c>
      <c r="AT359" s="192" t="s">
        <v>286</v>
      </c>
      <c r="AU359" s="192" t="s">
        <v>82</v>
      </c>
      <c r="AY359" s="18" t="s">
        <v>123</v>
      </c>
      <c r="BE359" s="193">
        <f>IF(N359="základní",J359,0)</f>
        <v>0</v>
      </c>
      <c r="BF359" s="193">
        <f>IF(N359="snížená",J359,0)</f>
        <v>0</v>
      </c>
      <c r="BG359" s="193">
        <f>IF(N359="zákl. přenesená",J359,0)</f>
        <v>0</v>
      </c>
      <c r="BH359" s="193">
        <f>IF(N359="sníž. přenesená",J359,0)</f>
        <v>0</v>
      </c>
      <c r="BI359" s="193">
        <f>IF(N359="nulová",J359,0)</f>
        <v>0</v>
      </c>
      <c r="BJ359" s="18" t="s">
        <v>22</v>
      </c>
      <c r="BK359" s="193">
        <f>ROUND(I359*H359,2)</f>
        <v>0</v>
      </c>
      <c r="BL359" s="18" t="s">
        <v>129</v>
      </c>
      <c r="BM359" s="192" t="s">
        <v>921</v>
      </c>
    </row>
    <row r="360" spans="2:65" s="12" customFormat="1">
      <c r="B360" s="194"/>
      <c r="C360" s="195"/>
      <c r="D360" s="196" t="s">
        <v>131</v>
      </c>
      <c r="E360" s="197" t="s">
        <v>20</v>
      </c>
      <c r="F360" s="198" t="s">
        <v>922</v>
      </c>
      <c r="G360" s="195"/>
      <c r="H360" s="199">
        <v>5</v>
      </c>
      <c r="I360" s="200"/>
      <c r="J360" s="195"/>
      <c r="K360" s="195"/>
      <c r="L360" s="201"/>
      <c r="M360" s="202"/>
      <c r="N360" s="203"/>
      <c r="O360" s="203"/>
      <c r="P360" s="203"/>
      <c r="Q360" s="203"/>
      <c r="R360" s="203"/>
      <c r="S360" s="203"/>
      <c r="T360" s="204"/>
      <c r="AT360" s="205" t="s">
        <v>131</v>
      </c>
      <c r="AU360" s="205" t="s">
        <v>82</v>
      </c>
      <c r="AV360" s="12" t="s">
        <v>82</v>
      </c>
      <c r="AW360" s="12" t="s">
        <v>36</v>
      </c>
      <c r="AX360" s="12" t="s">
        <v>73</v>
      </c>
      <c r="AY360" s="205" t="s">
        <v>123</v>
      </c>
    </row>
    <row r="361" spans="2:65" s="12" customFormat="1">
      <c r="B361" s="194"/>
      <c r="C361" s="195"/>
      <c r="D361" s="196" t="s">
        <v>131</v>
      </c>
      <c r="E361" s="197" t="s">
        <v>20</v>
      </c>
      <c r="F361" s="198" t="s">
        <v>923</v>
      </c>
      <c r="G361" s="195"/>
      <c r="H361" s="199">
        <v>3.5</v>
      </c>
      <c r="I361" s="200"/>
      <c r="J361" s="195"/>
      <c r="K361" s="195"/>
      <c r="L361" s="201"/>
      <c r="M361" s="202"/>
      <c r="N361" s="203"/>
      <c r="O361" s="203"/>
      <c r="P361" s="203"/>
      <c r="Q361" s="203"/>
      <c r="R361" s="203"/>
      <c r="S361" s="203"/>
      <c r="T361" s="204"/>
      <c r="AT361" s="205" t="s">
        <v>131</v>
      </c>
      <c r="AU361" s="205" t="s">
        <v>82</v>
      </c>
      <c r="AV361" s="12" t="s">
        <v>82</v>
      </c>
      <c r="AW361" s="12" t="s">
        <v>36</v>
      </c>
      <c r="AX361" s="12" t="s">
        <v>73</v>
      </c>
      <c r="AY361" s="205" t="s">
        <v>123</v>
      </c>
    </row>
    <row r="362" spans="2:65" s="13" customFormat="1">
      <c r="B362" s="206"/>
      <c r="C362" s="207"/>
      <c r="D362" s="196" t="s">
        <v>131</v>
      </c>
      <c r="E362" s="208" t="s">
        <v>20</v>
      </c>
      <c r="F362" s="209" t="s">
        <v>192</v>
      </c>
      <c r="G362" s="207"/>
      <c r="H362" s="210">
        <v>8.5</v>
      </c>
      <c r="I362" s="211"/>
      <c r="J362" s="207"/>
      <c r="K362" s="207"/>
      <c r="L362" s="212"/>
      <c r="M362" s="213"/>
      <c r="N362" s="214"/>
      <c r="O362" s="214"/>
      <c r="P362" s="214"/>
      <c r="Q362" s="214"/>
      <c r="R362" s="214"/>
      <c r="S362" s="214"/>
      <c r="T362" s="215"/>
      <c r="AT362" s="216" t="s">
        <v>131</v>
      </c>
      <c r="AU362" s="216" t="s">
        <v>82</v>
      </c>
      <c r="AV362" s="13" t="s">
        <v>129</v>
      </c>
      <c r="AW362" s="13" t="s">
        <v>36</v>
      </c>
      <c r="AX362" s="13" t="s">
        <v>22</v>
      </c>
      <c r="AY362" s="216" t="s">
        <v>123</v>
      </c>
    </row>
    <row r="363" spans="2:65" s="1" customFormat="1" ht="16.5" customHeight="1">
      <c r="B363" s="35"/>
      <c r="C363" s="238" t="s">
        <v>637</v>
      </c>
      <c r="D363" s="238" t="s">
        <v>286</v>
      </c>
      <c r="E363" s="239" t="s">
        <v>525</v>
      </c>
      <c r="F363" s="240" t="s">
        <v>526</v>
      </c>
      <c r="G363" s="241" t="s">
        <v>20</v>
      </c>
      <c r="H363" s="242">
        <v>4.5</v>
      </c>
      <c r="I363" s="243">
        <v>0</v>
      </c>
      <c r="J363" s="244">
        <f>ROUND(I363*H363,2)</f>
        <v>0</v>
      </c>
      <c r="K363" s="240" t="s">
        <v>20</v>
      </c>
      <c r="L363" s="245"/>
      <c r="M363" s="246" t="s">
        <v>20</v>
      </c>
      <c r="N363" s="247" t="s">
        <v>44</v>
      </c>
      <c r="O363" s="64"/>
      <c r="P363" s="190">
        <f>O363*H363</f>
        <v>0</v>
      </c>
      <c r="Q363" s="190">
        <v>0</v>
      </c>
      <c r="R363" s="190">
        <f>Q363*H363</f>
        <v>0</v>
      </c>
      <c r="S363" s="190">
        <v>0</v>
      </c>
      <c r="T363" s="191">
        <f>S363*H363</f>
        <v>0</v>
      </c>
      <c r="AR363" s="192" t="s">
        <v>161</v>
      </c>
      <c r="AT363" s="192" t="s">
        <v>286</v>
      </c>
      <c r="AU363" s="192" t="s">
        <v>82</v>
      </c>
      <c r="AY363" s="18" t="s">
        <v>123</v>
      </c>
      <c r="BE363" s="193">
        <f>IF(N363="základní",J363,0)</f>
        <v>0</v>
      </c>
      <c r="BF363" s="193">
        <f>IF(N363="snížená",J363,0)</f>
        <v>0</v>
      </c>
      <c r="BG363" s="193">
        <f>IF(N363="zákl. přenesená",J363,0)</f>
        <v>0</v>
      </c>
      <c r="BH363" s="193">
        <f>IF(N363="sníž. přenesená",J363,0)</f>
        <v>0</v>
      </c>
      <c r="BI363" s="193">
        <f>IF(N363="nulová",J363,0)</f>
        <v>0</v>
      </c>
      <c r="BJ363" s="18" t="s">
        <v>22</v>
      </c>
      <c r="BK363" s="193">
        <f>ROUND(I363*H363,2)</f>
        <v>0</v>
      </c>
      <c r="BL363" s="18" t="s">
        <v>129</v>
      </c>
      <c r="BM363" s="192" t="s">
        <v>924</v>
      </c>
    </row>
    <row r="364" spans="2:65" s="12" customFormat="1">
      <c r="B364" s="194"/>
      <c r="C364" s="195"/>
      <c r="D364" s="196" t="s">
        <v>131</v>
      </c>
      <c r="E364" s="197" t="s">
        <v>20</v>
      </c>
      <c r="F364" s="198" t="s">
        <v>528</v>
      </c>
      <c r="G364" s="195"/>
      <c r="H364" s="199">
        <v>4.5</v>
      </c>
      <c r="I364" s="200"/>
      <c r="J364" s="195"/>
      <c r="K364" s="195"/>
      <c r="L364" s="201"/>
      <c r="M364" s="202"/>
      <c r="N364" s="203"/>
      <c r="O364" s="203"/>
      <c r="P364" s="203"/>
      <c r="Q364" s="203"/>
      <c r="R364" s="203"/>
      <c r="S364" s="203"/>
      <c r="T364" s="204"/>
      <c r="AT364" s="205" t="s">
        <v>131</v>
      </c>
      <c r="AU364" s="205" t="s">
        <v>82</v>
      </c>
      <c r="AV364" s="12" t="s">
        <v>82</v>
      </c>
      <c r="AW364" s="12" t="s">
        <v>36</v>
      </c>
      <c r="AX364" s="12" t="s">
        <v>22</v>
      </c>
      <c r="AY364" s="205" t="s">
        <v>123</v>
      </c>
    </row>
    <row r="365" spans="2:65" s="1" customFormat="1" ht="16.5" customHeight="1">
      <c r="B365" s="35"/>
      <c r="C365" s="181" t="s">
        <v>643</v>
      </c>
      <c r="D365" s="181" t="s">
        <v>125</v>
      </c>
      <c r="E365" s="182" t="s">
        <v>530</v>
      </c>
      <c r="F365" s="183" t="s">
        <v>531</v>
      </c>
      <c r="G365" s="184" t="s">
        <v>349</v>
      </c>
      <c r="H365" s="185">
        <v>4.5</v>
      </c>
      <c r="I365" s="186"/>
      <c r="J365" s="187">
        <f>ROUND(I365*H365,2)</f>
        <v>0</v>
      </c>
      <c r="K365" s="183" t="s">
        <v>20</v>
      </c>
      <c r="L365" s="39"/>
      <c r="M365" s="188" t="s">
        <v>20</v>
      </c>
      <c r="N365" s="189" t="s">
        <v>44</v>
      </c>
      <c r="O365" s="64"/>
      <c r="P365" s="190">
        <f>O365*H365</f>
        <v>0</v>
      </c>
      <c r="Q365" s="190">
        <v>7.0200000000000002E-3</v>
      </c>
      <c r="R365" s="190">
        <f>Q365*H365</f>
        <v>3.159E-2</v>
      </c>
      <c r="S365" s="190">
        <v>0</v>
      </c>
      <c r="T365" s="191">
        <f>S365*H365</f>
        <v>0</v>
      </c>
      <c r="AR365" s="192" t="s">
        <v>129</v>
      </c>
      <c r="AT365" s="192" t="s">
        <v>125</v>
      </c>
      <c r="AU365" s="192" t="s">
        <v>82</v>
      </c>
      <c r="AY365" s="18" t="s">
        <v>123</v>
      </c>
      <c r="BE365" s="193">
        <f>IF(N365="základní",J365,0)</f>
        <v>0</v>
      </c>
      <c r="BF365" s="193">
        <f>IF(N365="snížená",J365,0)</f>
        <v>0</v>
      </c>
      <c r="BG365" s="193">
        <f>IF(N365="zákl. přenesená",J365,0)</f>
        <v>0</v>
      </c>
      <c r="BH365" s="193">
        <f>IF(N365="sníž. přenesená",J365,0)</f>
        <v>0</v>
      </c>
      <c r="BI365" s="193">
        <f>IF(N365="nulová",J365,0)</f>
        <v>0</v>
      </c>
      <c r="BJ365" s="18" t="s">
        <v>22</v>
      </c>
      <c r="BK365" s="193">
        <f>ROUND(I365*H365,2)</f>
        <v>0</v>
      </c>
      <c r="BL365" s="18" t="s">
        <v>129</v>
      </c>
      <c r="BM365" s="192" t="s">
        <v>925</v>
      </c>
    </row>
    <row r="366" spans="2:65" s="12" customFormat="1">
      <c r="B366" s="194"/>
      <c r="C366" s="195"/>
      <c r="D366" s="196" t="s">
        <v>131</v>
      </c>
      <c r="E366" s="197" t="s">
        <v>20</v>
      </c>
      <c r="F366" s="198" t="s">
        <v>926</v>
      </c>
      <c r="G366" s="195"/>
      <c r="H366" s="199">
        <v>4.5</v>
      </c>
      <c r="I366" s="200"/>
      <c r="J366" s="195"/>
      <c r="K366" s="195"/>
      <c r="L366" s="201"/>
      <c r="M366" s="202"/>
      <c r="N366" s="203"/>
      <c r="O366" s="203"/>
      <c r="P366" s="203"/>
      <c r="Q366" s="203"/>
      <c r="R366" s="203"/>
      <c r="S366" s="203"/>
      <c r="T366" s="204"/>
      <c r="AT366" s="205" t="s">
        <v>131</v>
      </c>
      <c r="AU366" s="205" t="s">
        <v>82</v>
      </c>
      <c r="AV366" s="12" t="s">
        <v>82</v>
      </c>
      <c r="AW366" s="12" t="s">
        <v>36</v>
      </c>
      <c r="AX366" s="12" t="s">
        <v>22</v>
      </c>
      <c r="AY366" s="205" t="s">
        <v>123</v>
      </c>
    </row>
    <row r="367" spans="2:65" s="1" customFormat="1" ht="16.5" customHeight="1">
      <c r="B367" s="35"/>
      <c r="C367" s="238" t="s">
        <v>649</v>
      </c>
      <c r="D367" s="238" t="s">
        <v>286</v>
      </c>
      <c r="E367" s="239" t="s">
        <v>535</v>
      </c>
      <c r="F367" s="240" t="s">
        <v>536</v>
      </c>
      <c r="G367" s="241" t="s">
        <v>349</v>
      </c>
      <c r="H367" s="242">
        <v>4.5</v>
      </c>
      <c r="I367" s="243">
        <v>0</v>
      </c>
      <c r="J367" s="244">
        <f>ROUND(I367*H367,2)</f>
        <v>0</v>
      </c>
      <c r="K367" s="240" t="s">
        <v>20</v>
      </c>
      <c r="L367" s="245"/>
      <c r="M367" s="246" t="s">
        <v>20</v>
      </c>
      <c r="N367" s="247" t="s">
        <v>44</v>
      </c>
      <c r="O367" s="64"/>
      <c r="P367" s="190">
        <f>O367*H367</f>
        <v>0</v>
      </c>
      <c r="Q367" s="190">
        <v>0.158</v>
      </c>
      <c r="R367" s="190">
        <f>Q367*H367</f>
        <v>0.71099999999999997</v>
      </c>
      <c r="S367" s="190">
        <v>0</v>
      </c>
      <c r="T367" s="191">
        <f>S367*H367</f>
        <v>0</v>
      </c>
      <c r="AR367" s="192" t="s">
        <v>161</v>
      </c>
      <c r="AT367" s="192" t="s">
        <v>286</v>
      </c>
      <c r="AU367" s="192" t="s">
        <v>82</v>
      </c>
      <c r="AY367" s="18" t="s">
        <v>123</v>
      </c>
      <c r="BE367" s="193">
        <f>IF(N367="základní",J367,0)</f>
        <v>0</v>
      </c>
      <c r="BF367" s="193">
        <f>IF(N367="snížená",J367,0)</f>
        <v>0</v>
      </c>
      <c r="BG367" s="193">
        <f>IF(N367="zákl. přenesená",J367,0)</f>
        <v>0</v>
      </c>
      <c r="BH367" s="193">
        <f>IF(N367="sníž. přenesená",J367,0)</f>
        <v>0</v>
      </c>
      <c r="BI367" s="193">
        <f>IF(N367="nulová",J367,0)</f>
        <v>0</v>
      </c>
      <c r="BJ367" s="18" t="s">
        <v>22</v>
      </c>
      <c r="BK367" s="193">
        <f>ROUND(I367*H367,2)</f>
        <v>0</v>
      </c>
      <c r="BL367" s="18" t="s">
        <v>129</v>
      </c>
      <c r="BM367" s="192" t="s">
        <v>927</v>
      </c>
    </row>
    <row r="368" spans="2:65" s="1" customFormat="1" ht="16.5" customHeight="1">
      <c r="B368" s="35"/>
      <c r="C368" s="181" t="s">
        <v>27</v>
      </c>
      <c r="D368" s="181" t="s">
        <v>125</v>
      </c>
      <c r="E368" s="182" t="s">
        <v>539</v>
      </c>
      <c r="F368" s="183" t="s">
        <v>540</v>
      </c>
      <c r="G368" s="184" t="s">
        <v>149</v>
      </c>
      <c r="H368" s="185">
        <v>161.69999999999999</v>
      </c>
      <c r="I368" s="186"/>
      <c r="J368" s="187">
        <f>ROUND(I368*H368,2)</f>
        <v>0</v>
      </c>
      <c r="K368" s="183" t="s">
        <v>20</v>
      </c>
      <c r="L368" s="39"/>
      <c r="M368" s="188" t="s">
        <v>20</v>
      </c>
      <c r="N368" s="189" t="s">
        <v>44</v>
      </c>
      <c r="O368" s="64"/>
      <c r="P368" s="190">
        <f>O368*H368</f>
        <v>0</v>
      </c>
      <c r="Q368" s="190">
        <v>9.0000000000000006E-5</v>
      </c>
      <c r="R368" s="190">
        <f>Q368*H368</f>
        <v>1.4553E-2</v>
      </c>
      <c r="S368" s="190">
        <v>0</v>
      </c>
      <c r="T368" s="191">
        <f>S368*H368</f>
        <v>0</v>
      </c>
      <c r="AR368" s="192" t="s">
        <v>129</v>
      </c>
      <c r="AT368" s="192" t="s">
        <v>125</v>
      </c>
      <c r="AU368" s="192" t="s">
        <v>82</v>
      </c>
      <c r="AY368" s="18" t="s">
        <v>123</v>
      </c>
      <c r="BE368" s="193">
        <f>IF(N368="základní",J368,0)</f>
        <v>0</v>
      </c>
      <c r="BF368" s="193">
        <f>IF(N368="snížená",J368,0)</f>
        <v>0</v>
      </c>
      <c r="BG368" s="193">
        <f>IF(N368="zákl. přenesená",J368,0)</f>
        <v>0</v>
      </c>
      <c r="BH368" s="193">
        <f>IF(N368="sníž. přenesená",J368,0)</f>
        <v>0</v>
      </c>
      <c r="BI368" s="193">
        <f>IF(N368="nulová",J368,0)</f>
        <v>0</v>
      </c>
      <c r="BJ368" s="18" t="s">
        <v>22</v>
      </c>
      <c r="BK368" s="193">
        <f>ROUND(I368*H368,2)</f>
        <v>0</v>
      </c>
      <c r="BL368" s="18" t="s">
        <v>129</v>
      </c>
      <c r="BM368" s="192" t="s">
        <v>928</v>
      </c>
    </row>
    <row r="369" spans="2:65" s="11" customFormat="1" ht="22.9" customHeight="1">
      <c r="B369" s="165"/>
      <c r="C369" s="166"/>
      <c r="D369" s="167" t="s">
        <v>72</v>
      </c>
      <c r="E369" s="179" t="s">
        <v>166</v>
      </c>
      <c r="F369" s="179" t="s">
        <v>542</v>
      </c>
      <c r="G369" s="166"/>
      <c r="H369" s="166"/>
      <c r="I369" s="169"/>
      <c r="J369" s="180">
        <f>BK369</f>
        <v>0</v>
      </c>
      <c r="K369" s="166"/>
      <c r="L369" s="171"/>
      <c r="M369" s="172"/>
      <c r="N369" s="173"/>
      <c r="O369" s="173"/>
      <c r="P369" s="174">
        <f>SUM(P370:P388)</f>
        <v>0</v>
      </c>
      <c r="Q369" s="173"/>
      <c r="R369" s="174">
        <f>SUM(R370:R388)</f>
        <v>9.0391000000000012</v>
      </c>
      <c r="S369" s="173"/>
      <c r="T369" s="175">
        <f>SUM(T370:T388)</f>
        <v>4.1679200000000005</v>
      </c>
      <c r="AR369" s="176" t="s">
        <v>22</v>
      </c>
      <c r="AT369" s="177" t="s">
        <v>72</v>
      </c>
      <c r="AU369" s="177" t="s">
        <v>22</v>
      </c>
      <c r="AY369" s="176" t="s">
        <v>123</v>
      </c>
      <c r="BK369" s="178">
        <f>SUM(BK370:BK388)</f>
        <v>0</v>
      </c>
    </row>
    <row r="370" spans="2:65" s="1" customFormat="1" ht="16.5" customHeight="1">
      <c r="B370" s="35"/>
      <c r="C370" s="181" t="s">
        <v>929</v>
      </c>
      <c r="D370" s="181" t="s">
        <v>125</v>
      </c>
      <c r="E370" s="182" t="s">
        <v>930</v>
      </c>
      <c r="F370" s="183" t="s">
        <v>931</v>
      </c>
      <c r="G370" s="184" t="s">
        <v>149</v>
      </c>
      <c r="H370" s="185">
        <v>37</v>
      </c>
      <c r="I370" s="186"/>
      <c r="J370" s="187">
        <f>ROUND(I370*H370,2)</f>
        <v>0</v>
      </c>
      <c r="K370" s="183" t="s">
        <v>20</v>
      </c>
      <c r="L370" s="39"/>
      <c r="M370" s="188" t="s">
        <v>20</v>
      </c>
      <c r="N370" s="189" t="s">
        <v>44</v>
      </c>
      <c r="O370" s="64"/>
      <c r="P370" s="190">
        <f>O370*H370</f>
        <v>0</v>
      </c>
      <c r="Q370" s="190">
        <v>8.0879999999999994E-2</v>
      </c>
      <c r="R370" s="190">
        <f>Q370*H370</f>
        <v>2.9925599999999997</v>
      </c>
      <c r="S370" s="190">
        <v>0</v>
      </c>
      <c r="T370" s="191">
        <f>S370*H370</f>
        <v>0</v>
      </c>
      <c r="AR370" s="192" t="s">
        <v>129</v>
      </c>
      <c r="AT370" s="192" t="s">
        <v>125</v>
      </c>
      <c r="AU370" s="192" t="s">
        <v>82</v>
      </c>
      <c r="AY370" s="18" t="s">
        <v>123</v>
      </c>
      <c r="BE370" s="193">
        <f>IF(N370="základní",J370,0)</f>
        <v>0</v>
      </c>
      <c r="BF370" s="193">
        <f>IF(N370="snížená",J370,0)</f>
        <v>0</v>
      </c>
      <c r="BG370" s="193">
        <f>IF(N370="zákl. přenesená",J370,0)</f>
        <v>0</v>
      </c>
      <c r="BH370" s="193">
        <f>IF(N370="sníž. přenesená",J370,0)</f>
        <v>0</v>
      </c>
      <c r="BI370" s="193">
        <f>IF(N370="nulová",J370,0)</f>
        <v>0</v>
      </c>
      <c r="BJ370" s="18" t="s">
        <v>22</v>
      </c>
      <c r="BK370" s="193">
        <f>ROUND(I370*H370,2)</f>
        <v>0</v>
      </c>
      <c r="BL370" s="18" t="s">
        <v>129</v>
      </c>
      <c r="BM370" s="192" t="s">
        <v>932</v>
      </c>
    </row>
    <row r="371" spans="2:65" s="1" customFormat="1" ht="16.5" customHeight="1">
      <c r="B371" s="35"/>
      <c r="C371" s="238" t="s">
        <v>933</v>
      </c>
      <c r="D371" s="238" t="s">
        <v>286</v>
      </c>
      <c r="E371" s="239" t="s">
        <v>934</v>
      </c>
      <c r="F371" s="240" t="s">
        <v>935</v>
      </c>
      <c r="G371" s="241" t="s">
        <v>349</v>
      </c>
      <c r="H371" s="242">
        <v>3.7</v>
      </c>
      <c r="I371" s="243"/>
      <c r="J371" s="244">
        <f>ROUND(I371*H371,2)</f>
        <v>0</v>
      </c>
      <c r="K371" s="240" t="s">
        <v>20</v>
      </c>
      <c r="L371" s="245"/>
      <c r="M371" s="246" t="s">
        <v>20</v>
      </c>
      <c r="N371" s="247" t="s">
        <v>44</v>
      </c>
      <c r="O371" s="64"/>
      <c r="P371" s="190">
        <f>O371*H371</f>
        <v>0</v>
      </c>
      <c r="Q371" s="190">
        <v>2.2200000000000001E-2</v>
      </c>
      <c r="R371" s="190">
        <f>Q371*H371</f>
        <v>8.2140000000000005E-2</v>
      </c>
      <c r="S371" s="190">
        <v>0</v>
      </c>
      <c r="T371" s="191">
        <f>S371*H371</f>
        <v>0</v>
      </c>
      <c r="AR371" s="192" t="s">
        <v>161</v>
      </c>
      <c r="AT371" s="192" t="s">
        <v>286</v>
      </c>
      <c r="AU371" s="192" t="s">
        <v>82</v>
      </c>
      <c r="AY371" s="18" t="s">
        <v>123</v>
      </c>
      <c r="BE371" s="193">
        <f>IF(N371="základní",J371,0)</f>
        <v>0</v>
      </c>
      <c r="BF371" s="193">
        <f>IF(N371="snížená",J371,0)</f>
        <v>0</v>
      </c>
      <c r="BG371" s="193">
        <f>IF(N371="zákl. přenesená",J371,0)</f>
        <v>0</v>
      </c>
      <c r="BH371" s="193">
        <f>IF(N371="sníž. přenesená",J371,0)</f>
        <v>0</v>
      </c>
      <c r="BI371" s="193">
        <f>IF(N371="nulová",J371,0)</f>
        <v>0</v>
      </c>
      <c r="BJ371" s="18" t="s">
        <v>22</v>
      </c>
      <c r="BK371" s="193">
        <f>ROUND(I371*H371,2)</f>
        <v>0</v>
      </c>
      <c r="BL371" s="18" t="s">
        <v>129</v>
      </c>
      <c r="BM371" s="192" t="s">
        <v>936</v>
      </c>
    </row>
    <row r="372" spans="2:65" s="12" customFormat="1">
      <c r="B372" s="194"/>
      <c r="C372" s="195"/>
      <c r="D372" s="196" t="s">
        <v>131</v>
      </c>
      <c r="E372" s="197" t="s">
        <v>20</v>
      </c>
      <c r="F372" s="198" t="s">
        <v>937</v>
      </c>
      <c r="G372" s="195"/>
      <c r="H372" s="199">
        <v>3.7</v>
      </c>
      <c r="I372" s="200"/>
      <c r="J372" s="195"/>
      <c r="K372" s="195"/>
      <c r="L372" s="201"/>
      <c r="M372" s="202"/>
      <c r="N372" s="203"/>
      <c r="O372" s="203"/>
      <c r="P372" s="203"/>
      <c r="Q372" s="203"/>
      <c r="R372" s="203"/>
      <c r="S372" s="203"/>
      <c r="T372" s="204"/>
      <c r="AT372" s="205" t="s">
        <v>131</v>
      </c>
      <c r="AU372" s="205" t="s">
        <v>82</v>
      </c>
      <c r="AV372" s="12" t="s">
        <v>82</v>
      </c>
      <c r="AW372" s="12" t="s">
        <v>36</v>
      </c>
      <c r="AX372" s="12" t="s">
        <v>22</v>
      </c>
      <c r="AY372" s="205" t="s">
        <v>123</v>
      </c>
    </row>
    <row r="373" spans="2:65" s="1" customFormat="1" ht="16.5" customHeight="1">
      <c r="B373" s="35"/>
      <c r="C373" s="181" t="s">
        <v>938</v>
      </c>
      <c r="D373" s="181" t="s">
        <v>125</v>
      </c>
      <c r="E373" s="182" t="s">
        <v>939</v>
      </c>
      <c r="F373" s="183" t="s">
        <v>940</v>
      </c>
      <c r="G373" s="184" t="s">
        <v>149</v>
      </c>
      <c r="H373" s="185">
        <v>37</v>
      </c>
      <c r="I373" s="186"/>
      <c r="J373" s="187">
        <f>ROUND(I373*H373,2)</f>
        <v>0</v>
      </c>
      <c r="K373" s="183" t="s">
        <v>20</v>
      </c>
      <c r="L373" s="39"/>
      <c r="M373" s="188" t="s">
        <v>20</v>
      </c>
      <c r="N373" s="189" t="s">
        <v>44</v>
      </c>
      <c r="O373" s="64"/>
      <c r="P373" s="190">
        <f>O373*H373</f>
        <v>0</v>
      </c>
      <c r="Q373" s="190">
        <v>0.15540000000000001</v>
      </c>
      <c r="R373" s="190">
        <f>Q373*H373</f>
        <v>5.7498000000000005</v>
      </c>
      <c r="S373" s="190">
        <v>0</v>
      </c>
      <c r="T373" s="191">
        <f>S373*H373</f>
        <v>0</v>
      </c>
      <c r="AR373" s="192" t="s">
        <v>129</v>
      </c>
      <c r="AT373" s="192" t="s">
        <v>125</v>
      </c>
      <c r="AU373" s="192" t="s">
        <v>82</v>
      </c>
      <c r="AY373" s="18" t="s">
        <v>123</v>
      </c>
      <c r="BE373" s="193">
        <f>IF(N373="základní",J373,0)</f>
        <v>0</v>
      </c>
      <c r="BF373" s="193">
        <f>IF(N373="snížená",J373,0)</f>
        <v>0</v>
      </c>
      <c r="BG373" s="193">
        <f>IF(N373="zákl. přenesená",J373,0)</f>
        <v>0</v>
      </c>
      <c r="BH373" s="193">
        <f>IF(N373="sníž. přenesená",J373,0)</f>
        <v>0</v>
      </c>
      <c r="BI373" s="193">
        <f>IF(N373="nulová",J373,0)</f>
        <v>0</v>
      </c>
      <c r="BJ373" s="18" t="s">
        <v>22</v>
      </c>
      <c r="BK373" s="193">
        <f>ROUND(I373*H373,2)</f>
        <v>0</v>
      </c>
      <c r="BL373" s="18" t="s">
        <v>129</v>
      </c>
      <c r="BM373" s="192" t="s">
        <v>941</v>
      </c>
    </row>
    <row r="374" spans="2:65" s="1" customFormat="1" ht="16.5" customHeight="1">
      <c r="B374" s="35"/>
      <c r="C374" s="238" t="s">
        <v>942</v>
      </c>
      <c r="D374" s="238" t="s">
        <v>286</v>
      </c>
      <c r="E374" s="239" t="s">
        <v>943</v>
      </c>
      <c r="F374" s="240" t="s">
        <v>944</v>
      </c>
      <c r="G374" s="241" t="s">
        <v>349</v>
      </c>
      <c r="H374" s="242">
        <v>3.7</v>
      </c>
      <c r="I374" s="243"/>
      <c r="J374" s="244">
        <f>ROUND(I374*H374,2)</f>
        <v>0</v>
      </c>
      <c r="K374" s="240" t="s">
        <v>20</v>
      </c>
      <c r="L374" s="245"/>
      <c r="M374" s="246" t="s">
        <v>20</v>
      </c>
      <c r="N374" s="247" t="s">
        <v>44</v>
      </c>
      <c r="O374" s="64"/>
      <c r="P374" s="190">
        <f>O374*H374</f>
        <v>0</v>
      </c>
      <c r="Q374" s="190">
        <v>5.8000000000000003E-2</v>
      </c>
      <c r="R374" s="190">
        <f>Q374*H374</f>
        <v>0.21460000000000001</v>
      </c>
      <c r="S374" s="190">
        <v>0</v>
      </c>
      <c r="T374" s="191">
        <f>S374*H374</f>
        <v>0</v>
      </c>
      <c r="AR374" s="192" t="s">
        <v>161</v>
      </c>
      <c r="AT374" s="192" t="s">
        <v>286</v>
      </c>
      <c r="AU374" s="192" t="s">
        <v>82</v>
      </c>
      <c r="AY374" s="18" t="s">
        <v>123</v>
      </c>
      <c r="BE374" s="193">
        <f>IF(N374="základní",J374,0)</f>
        <v>0</v>
      </c>
      <c r="BF374" s="193">
        <f>IF(N374="snížená",J374,0)</f>
        <v>0</v>
      </c>
      <c r="BG374" s="193">
        <f>IF(N374="zákl. přenesená",J374,0)</f>
        <v>0</v>
      </c>
      <c r="BH374" s="193">
        <f>IF(N374="sníž. přenesená",J374,0)</f>
        <v>0</v>
      </c>
      <c r="BI374" s="193">
        <f>IF(N374="nulová",J374,0)</f>
        <v>0</v>
      </c>
      <c r="BJ374" s="18" t="s">
        <v>22</v>
      </c>
      <c r="BK374" s="193">
        <f>ROUND(I374*H374,2)</f>
        <v>0</v>
      </c>
      <c r="BL374" s="18" t="s">
        <v>129</v>
      </c>
      <c r="BM374" s="192" t="s">
        <v>945</v>
      </c>
    </row>
    <row r="375" spans="2:65" s="12" customFormat="1">
      <c r="B375" s="194"/>
      <c r="C375" s="195"/>
      <c r="D375" s="196" t="s">
        <v>131</v>
      </c>
      <c r="E375" s="197" t="s">
        <v>20</v>
      </c>
      <c r="F375" s="198" t="s">
        <v>937</v>
      </c>
      <c r="G375" s="195"/>
      <c r="H375" s="199">
        <v>3.7</v>
      </c>
      <c r="I375" s="200"/>
      <c r="J375" s="195"/>
      <c r="K375" s="195"/>
      <c r="L375" s="201"/>
      <c r="M375" s="202"/>
      <c r="N375" s="203"/>
      <c r="O375" s="203"/>
      <c r="P375" s="203"/>
      <c r="Q375" s="203"/>
      <c r="R375" s="203"/>
      <c r="S375" s="203"/>
      <c r="T375" s="204"/>
      <c r="AT375" s="205" t="s">
        <v>131</v>
      </c>
      <c r="AU375" s="205" t="s">
        <v>82</v>
      </c>
      <c r="AV375" s="12" t="s">
        <v>82</v>
      </c>
      <c r="AW375" s="12" t="s">
        <v>36</v>
      </c>
      <c r="AX375" s="12" t="s">
        <v>22</v>
      </c>
      <c r="AY375" s="205" t="s">
        <v>123</v>
      </c>
    </row>
    <row r="376" spans="2:65" s="1" customFormat="1" ht="16.5" customHeight="1">
      <c r="B376" s="35"/>
      <c r="C376" s="181" t="s">
        <v>946</v>
      </c>
      <c r="D376" s="181" t="s">
        <v>125</v>
      </c>
      <c r="E376" s="182" t="s">
        <v>553</v>
      </c>
      <c r="F376" s="183" t="s">
        <v>554</v>
      </c>
      <c r="G376" s="184" t="s">
        <v>149</v>
      </c>
      <c r="H376" s="185">
        <v>75.599999999999994</v>
      </c>
      <c r="I376" s="186"/>
      <c r="J376" s="187">
        <f>ROUND(I376*H376,2)</f>
        <v>0</v>
      </c>
      <c r="K376" s="183" t="s">
        <v>20</v>
      </c>
      <c r="L376" s="39"/>
      <c r="M376" s="188" t="s">
        <v>20</v>
      </c>
      <c r="N376" s="189" t="s">
        <v>44</v>
      </c>
      <c r="O376" s="64"/>
      <c r="P376" s="190">
        <f>O376*H376</f>
        <v>0</v>
      </c>
      <c r="Q376" s="190">
        <v>0</v>
      </c>
      <c r="R376" s="190">
        <f>Q376*H376</f>
        <v>0</v>
      </c>
      <c r="S376" s="190">
        <v>0</v>
      </c>
      <c r="T376" s="191">
        <f>S376*H376</f>
        <v>0</v>
      </c>
      <c r="AR376" s="192" t="s">
        <v>129</v>
      </c>
      <c r="AT376" s="192" t="s">
        <v>125</v>
      </c>
      <c r="AU376" s="192" t="s">
        <v>82</v>
      </c>
      <c r="AY376" s="18" t="s">
        <v>123</v>
      </c>
      <c r="BE376" s="193">
        <f>IF(N376="základní",J376,0)</f>
        <v>0</v>
      </c>
      <c r="BF376" s="193">
        <f>IF(N376="snížená",J376,0)</f>
        <v>0</v>
      </c>
      <c r="BG376" s="193">
        <f>IF(N376="zákl. přenesená",J376,0)</f>
        <v>0</v>
      </c>
      <c r="BH376" s="193">
        <f>IF(N376="sníž. přenesená",J376,0)</f>
        <v>0</v>
      </c>
      <c r="BI376" s="193">
        <f>IF(N376="nulová",J376,0)</f>
        <v>0</v>
      </c>
      <c r="BJ376" s="18" t="s">
        <v>22</v>
      </c>
      <c r="BK376" s="193">
        <f>ROUND(I376*H376,2)</f>
        <v>0</v>
      </c>
      <c r="BL376" s="18" t="s">
        <v>129</v>
      </c>
      <c r="BM376" s="192" t="s">
        <v>947</v>
      </c>
    </row>
    <row r="377" spans="2:65" s="12" customFormat="1">
      <c r="B377" s="194"/>
      <c r="C377" s="195"/>
      <c r="D377" s="196" t="s">
        <v>131</v>
      </c>
      <c r="E377" s="197" t="s">
        <v>20</v>
      </c>
      <c r="F377" s="198" t="s">
        <v>948</v>
      </c>
      <c r="G377" s="195"/>
      <c r="H377" s="199">
        <v>75.599999999999994</v>
      </c>
      <c r="I377" s="200"/>
      <c r="J377" s="195"/>
      <c r="K377" s="195"/>
      <c r="L377" s="201"/>
      <c r="M377" s="202"/>
      <c r="N377" s="203"/>
      <c r="O377" s="203"/>
      <c r="P377" s="203"/>
      <c r="Q377" s="203"/>
      <c r="R377" s="203"/>
      <c r="S377" s="203"/>
      <c r="T377" s="204"/>
      <c r="AT377" s="205" t="s">
        <v>131</v>
      </c>
      <c r="AU377" s="205" t="s">
        <v>82</v>
      </c>
      <c r="AV377" s="12" t="s">
        <v>82</v>
      </c>
      <c r="AW377" s="12" t="s">
        <v>36</v>
      </c>
      <c r="AX377" s="12" t="s">
        <v>22</v>
      </c>
      <c r="AY377" s="205" t="s">
        <v>123</v>
      </c>
    </row>
    <row r="378" spans="2:65" s="1" customFormat="1" ht="16.5" customHeight="1">
      <c r="B378" s="35"/>
      <c r="C378" s="181" t="s">
        <v>949</v>
      </c>
      <c r="D378" s="181" t="s">
        <v>125</v>
      </c>
      <c r="E378" s="182" t="s">
        <v>558</v>
      </c>
      <c r="F378" s="183" t="s">
        <v>559</v>
      </c>
      <c r="G378" s="184" t="s">
        <v>149</v>
      </c>
      <c r="H378" s="185">
        <v>9</v>
      </c>
      <c r="I378" s="186"/>
      <c r="J378" s="187">
        <f t="shared" ref="J378:J383" si="0">ROUND(I378*H378,2)</f>
        <v>0</v>
      </c>
      <c r="K378" s="183" t="s">
        <v>20</v>
      </c>
      <c r="L378" s="39"/>
      <c r="M378" s="188" t="s">
        <v>20</v>
      </c>
      <c r="N378" s="189" t="s">
        <v>44</v>
      </c>
      <c r="O378" s="64"/>
      <c r="P378" s="190">
        <f t="shared" ref="P378:P383" si="1">O378*H378</f>
        <v>0</v>
      </c>
      <c r="Q378" s="190">
        <v>0</v>
      </c>
      <c r="R378" s="190">
        <f t="shared" ref="R378:R383" si="2">Q378*H378</f>
        <v>0</v>
      </c>
      <c r="S378" s="190">
        <v>0</v>
      </c>
      <c r="T378" s="191">
        <f t="shared" ref="T378:T383" si="3">S378*H378</f>
        <v>0</v>
      </c>
      <c r="AR378" s="192" t="s">
        <v>129</v>
      </c>
      <c r="AT378" s="192" t="s">
        <v>125</v>
      </c>
      <c r="AU378" s="192" t="s">
        <v>82</v>
      </c>
      <c r="AY378" s="18" t="s">
        <v>123</v>
      </c>
      <c r="BE378" s="193">
        <f t="shared" ref="BE378:BE383" si="4">IF(N378="základní",J378,0)</f>
        <v>0</v>
      </c>
      <c r="BF378" s="193">
        <f t="shared" ref="BF378:BF383" si="5">IF(N378="snížená",J378,0)</f>
        <v>0</v>
      </c>
      <c r="BG378" s="193">
        <f t="shared" ref="BG378:BG383" si="6">IF(N378="zákl. přenesená",J378,0)</f>
        <v>0</v>
      </c>
      <c r="BH378" s="193">
        <f t="shared" ref="BH378:BH383" si="7">IF(N378="sníž. přenesená",J378,0)</f>
        <v>0</v>
      </c>
      <c r="BI378" s="193">
        <f t="shared" ref="BI378:BI383" si="8">IF(N378="nulová",J378,0)</f>
        <v>0</v>
      </c>
      <c r="BJ378" s="18" t="s">
        <v>22</v>
      </c>
      <c r="BK378" s="193">
        <f t="shared" ref="BK378:BK383" si="9">ROUND(I378*H378,2)</f>
        <v>0</v>
      </c>
      <c r="BL378" s="18" t="s">
        <v>129</v>
      </c>
      <c r="BM378" s="192" t="s">
        <v>950</v>
      </c>
    </row>
    <row r="379" spans="2:65" s="1" customFormat="1" ht="16.5" customHeight="1">
      <c r="B379" s="35"/>
      <c r="C379" s="181" t="s">
        <v>951</v>
      </c>
      <c r="D379" s="181" t="s">
        <v>125</v>
      </c>
      <c r="E379" s="182" t="s">
        <v>952</v>
      </c>
      <c r="F379" s="183" t="s">
        <v>953</v>
      </c>
      <c r="G379" s="184" t="s">
        <v>128</v>
      </c>
      <c r="H379" s="185">
        <v>6.5</v>
      </c>
      <c r="I379" s="186"/>
      <c r="J379" s="187">
        <f t="shared" si="0"/>
        <v>0</v>
      </c>
      <c r="K379" s="183" t="s">
        <v>20</v>
      </c>
      <c r="L379" s="39"/>
      <c r="M379" s="188" t="s">
        <v>20</v>
      </c>
      <c r="N379" s="189" t="s">
        <v>44</v>
      </c>
      <c r="O379" s="64"/>
      <c r="P379" s="190">
        <f t="shared" si="1"/>
        <v>0</v>
      </c>
      <c r="Q379" s="190">
        <v>0</v>
      </c>
      <c r="R379" s="190">
        <f t="shared" si="2"/>
        <v>0</v>
      </c>
      <c r="S379" s="190">
        <v>0</v>
      </c>
      <c r="T379" s="191">
        <f t="shared" si="3"/>
        <v>0</v>
      </c>
      <c r="AR379" s="192" t="s">
        <v>129</v>
      </c>
      <c r="AT379" s="192" t="s">
        <v>125</v>
      </c>
      <c r="AU379" s="192" t="s">
        <v>82</v>
      </c>
      <c r="AY379" s="18" t="s">
        <v>123</v>
      </c>
      <c r="BE379" s="193">
        <f t="shared" si="4"/>
        <v>0</v>
      </c>
      <c r="BF379" s="193">
        <f t="shared" si="5"/>
        <v>0</v>
      </c>
      <c r="BG379" s="193">
        <f t="shared" si="6"/>
        <v>0</v>
      </c>
      <c r="BH379" s="193">
        <f t="shared" si="7"/>
        <v>0</v>
      </c>
      <c r="BI379" s="193">
        <f t="shared" si="8"/>
        <v>0</v>
      </c>
      <c r="BJ379" s="18" t="s">
        <v>22</v>
      </c>
      <c r="BK379" s="193">
        <f t="shared" si="9"/>
        <v>0</v>
      </c>
      <c r="BL379" s="18" t="s">
        <v>129</v>
      </c>
      <c r="BM379" s="192" t="s">
        <v>954</v>
      </c>
    </row>
    <row r="380" spans="2:65" s="1" customFormat="1" ht="16.5" customHeight="1">
      <c r="B380" s="35"/>
      <c r="C380" s="181" t="s">
        <v>955</v>
      </c>
      <c r="D380" s="181" t="s">
        <v>125</v>
      </c>
      <c r="E380" s="182" t="s">
        <v>562</v>
      </c>
      <c r="F380" s="183" t="s">
        <v>563</v>
      </c>
      <c r="G380" s="184" t="s">
        <v>128</v>
      </c>
      <c r="H380" s="185">
        <v>100</v>
      </c>
      <c r="I380" s="186"/>
      <c r="J380" s="187">
        <f t="shared" si="0"/>
        <v>0</v>
      </c>
      <c r="K380" s="183" t="s">
        <v>20</v>
      </c>
      <c r="L380" s="39"/>
      <c r="M380" s="188" t="s">
        <v>20</v>
      </c>
      <c r="N380" s="189" t="s">
        <v>44</v>
      </c>
      <c r="O380" s="64"/>
      <c r="P380" s="190">
        <f t="shared" si="1"/>
        <v>0</v>
      </c>
      <c r="Q380" s="190">
        <v>0</v>
      </c>
      <c r="R380" s="190">
        <f t="shared" si="2"/>
        <v>0</v>
      </c>
      <c r="S380" s="190">
        <v>0</v>
      </c>
      <c r="T380" s="191">
        <f t="shared" si="3"/>
        <v>0</v>
      </c>
      <c r="AR380" s="192" t="s">
        <v>129</v>
      </c>
      <c r="AT380" s="192" t="s">
        <v>125</v>
      </c>
      <c r="AU380" s="192" t="s">
        <v>82</v>
      </c>
      <c r="AY380" s="18" t="s">
        <v>123</v>
      </c>
      <c r="BE380" s="193">
        <f t="shared" si="4"/>
        <v>0</v>
      </c>
      <c r="BF380" s="193">
        <f t="shared" si="5"/>
        <v>0</v>
      </c>
      <c r="BG380" s="193">
        <f t="shared" si="6"/>
        <v>0</v>
      </c>
      <c r="BH380" s="193">
        <f t="shared" si="7"/>
        <v>0</v>
      </c>
      <c r="BI380" s="193">
        <f t="shared" si="8"/>
        <v>0</v>
      </c>
      <c r="BJ380" s="18" t="s">
        <v>22</v>
      </c>
      <c r="BK380" s="193">
        <f t="shared" si="9"/>
        <v>0</v>
      </c>
      <c r="BL380" s="18" t="s">
        <v>129</v>
      </c>
      <c r="BM380" s="192" t="s">
        <v>956</v>
      </c>
    </row>
    <row r="381" spans="2:65" s="1" customFormat="1" ht="16.5" customHeight="1">
      <c r="B381" s="35"/>
      <c r="C381" s="181" t="s">
        <v>957</v>
      </c>
      <c r="D381" s="181" t="s">
        <v>125</v>
      </c>
      <c r="E381" s="182" t="s">
        <v>958</v>
      </c>
      <c r="F381" s="183" t="s">
        <v>959</v>
      </c>
      <c r="G381" s="184" t="s">
        <v>349</v>
      </c>
      <c r="H381" s="185">
        <v>2</v>
      </c>
      <c r="I381" s="186"/>
      <c r="J381" s="187">
        <f t="shared" si="0"/>
        <v>0</v>
      </c>
      <c r="K381" s="183" t="s">
        <v>20</v>
      </c>
      <c r="L381" s="39"/>
      <c r="M381" s="188" t="s">
        <v>20</v>
      </c>
      <c r="N381" s="189" t="s">
        <v>44</v>
      </c>
      <c r="O381" s="64"/>
      <c r="P381" s="190">
        <f t="shared" si="1"/>
        <v>0</v>
      </c>
      <c r="Q381" s="190">
        <v>0</v>
      </c>
      <c r="R381" s="190">
        <f t="shared" si="2"/>
        <v>0</v>
      </c>
      <c r="S381" s="190">
        <v>0.68400000000000005</v>
      </c>
      <c r="T381" s="191">
        <f t="shared" si="3"/>
        <v>1.3680000000000001</v>
      </c>
      <c r="AR381" s="192" t="s">
        <v>129</v>
      </c>
      <c r="AT381" s="192" t="s">
        <v>125</v>
      </c>
      <c r="AU381" s="192" t="s">
        <v>82</v>
      </c>
      <c r="AY381" s="18" t="s">
        <v>123</v>
      </c>
      <c r="BE381" s="193">
        <f t="shared" si="4"/>
        <v>0</v>
      </c>
      <c r="BF381" s="193">
        <f t="shared" si="5"/>
        <v>0</v>
      </c>
      <c r="BG381" s="193">
        <f t="shared" si="6"/>
        <v>0</v>
      </c>
      <c r="BH381" s="193">
        <f t="shared" si="7"/>
        <v>0</v>
      </c>
      <c r="BI381" s="193">
        <f t="shared" si="8"/>
        <v>0</v>
      </c>
      <c r="BJ381" s="18" t="s">
        <v>22</v>
      </c>
      <c r="BK381" s="193">
        <f t="shared" si="9"/>
        <v>0</v>
      </c>
      <c r="BL381" s="18" t="s">
        <v>129</v>
      </c>
      <c r="BM381" s="192" t="s">
        <v>960</v>
      </c>
    </row>
    <row r="382" spans="2:65" s="1" customFormat="1" ht="16.5" customHeight="1">
      <c r="B382" s="35"/>
      <c r="C382" s="181" t="s">
        <v>961</v>
      </c>
      <c r="D382" s="181" t="s">
        <v>125</v>
      </c>
      <c r="E382" s="182" t="s">
        <v>962</v>
      </c>
      <c r="F382" s="183" t="s">
        <v>963</v>
      </c>
      <c r="G382" s="184" t="s">
        <v>149</v>
      </c>
      <c r="H382" s="185">
        <v>4</v>
      </c>
      <c r="I382" s="186"/>
      <c r="J382" s="187">
        <f t="shared" si="0"/>
        <v>0</v>
      </c>
      <c r="K382" s="183" t="s">
        <v>20</v>
      </c>
      <c r="L382" s="39"/>
      <c r="M382" s="188" t="s">
        <v>20</v>
      </c>
      <c r="N382" s="189" t="s">
        <v>44</v>
      </c>
      <c r="O382" s="64"/>
      <c r="P382" s="190">
        <f t="shared" si="1"/>
        <v>0</v>
      </c>
      <c r="Q382" s="190">
        <v>0</v>
      </c>
      <c r="R382" s="190">
        <f t="shared" si="2"/>
        <v>0</v>
      </c>
      <c r="S382" s="190">
        <v>2.48E-3</v>
      </c>
      <c r="T382" s="191">
        <f t="shared" si="3"/>
        <v>9.92E-3</v>
      </c>
      <c r="AR382" s="192" t="s">
        <v>129</v>
      </c>
      <c r="AT382" s="192" t="s">
        <v>125</v>
      </c>
      <c r="AU382" s="192" t="s">
        <v>82</v>
      </c>
      <c r="AY382" s="18" t="s">
        <v>123</v>
      </c>
      <c r="BE382" s="193">
        <f t="shared" si="4"/>
        <v>0</v>
      </c>
      <c r="BF382" s="193">
        <f t="shared" si="5"/>
        <v>0</v>
      </c>
      <c r="BG382" s="193">
        <f t="shared" si="6"/>
        <v>0</v>
      </c>
      <c r="BH382" s="193">
        <f t="shared" si="7"/>
        <v>0</v>
      </c>
      <c r="BI382" s="193">
        <f t="shared" si="8"/>
        <v>0</v>
      </c>
      <c r="BJ382" s="18" t="s">
        <v>22</v>
      </c>
      <c r="BK382" s="193">
        <f t="shared" si="9"/>
        <v>0</v>
      </c>
      <c r="BL382" s="18" t="s">
        <v>129</v>
      </c>
      <c r="BM382" s="192" t="s">
        <v>964</v>
      </c>
    </row>
    <row r="383" spans="2:65" s="1" customFormat="1" ht="16.5" customHeight="1">
      <c r="B383" s="35"/>
      <c r="C383" s="181" t="s">
        <v>965</v>
      </c>
      <c r="D383" s="181" t="s">
        <v>125</v>
      </c>
      <c r="E383" s="182" t="s">
        <v>566</v>
      </c>
      <c r="F383" s="183" t="s">
        <v>567</v>
      </c>
      <c r="G383" s="184" t="s">
        <v>149</v>
      </c>
      <c r="H383" s="185">
        <v>30</v>
      </c>
      <c r="I383" s="186"/>
      <c r="J383" s="187">
        <f t="shared" si="0"/>
        <v>0</v>
      </c>
      <c r="K383" s="183" t="s">
        <v>20</v>
      </c>
      <c r="L383" s="39"/>
      <c r="M383" s="188" t="s">
        <v>20</v>
      </c>
      <c r="N383" s="189" t="s">
        <v>44</v>
      </c>
      <c r="O383" s="64"/>
      <c r="P383" s="190">
        <f t="shared" si="1"/>
        <v>0</v>
      </c>
      <c r="Q383" s="190">
        <v>0</v>
      </c>
      <c r="R383" s="190">
        <f t="shared" si="2"/>
        <v>0</v>
      </c>
      <c r="S383" s="190">
        <v>9.2999999999999999E-2</v>
      </c>
      <c r="T383" s="191">
        <f t="shared" si="3"/>
        <v>2.79</v>
      </c>
      <c r="AR383" s="192" t="s">
        <v>129</v>
      </c>
      <c r="AT383" s="192" t="s">
        <v>125</v>
      </c>
      <c r="AU383" s="192" t="s">
        <v>82</v>
      </c>
      <c r="AY383" s="18" t="s">
        <v>123</v>
      </c>
      <c r="BE383" s="193">
        <f t="shared" si="4"/>
        <v>0</v>
      </c>
      <c r="BF383" s="193">
        <f t="shared" si="5"/>
        <v>0</v>
      </c>
      <c r="BG383" s="193">
        <f t="shared" si="6"/>
        <v>0</v>
      </c>
      <c r="BH383" s="193">
        <f t="shared" si="7"/>
        <v>0</v>
      </c>
      <c r="BI383" s="193">
        <f t="shared" si="8"/>
        <v>0</v>
      </c>
      <c r="BJ383" s="18" t="s">
        <v>22</v>
      </c>
      <c r="BK383" s="193">
        <f t="shared" si="9"/>
        <v>0</v>
      </c>
      <c r="BL383" s="18" t="s">
        <v>129</v>
      </c>
      <c r="BM383" s="192" t="s">
        <v>966</v>
      </c>
    </row>
    <row r="384" spans="2:65" s="12" customFormat="1">
      <c r="B384" s="194"/>
      <c r="C384" s="195"/>
      <c r="D384" s="196" t="s">
        <v>131</v>
      </c>
      <c r="E384" s="197" t="s">
        <v>20</v>
      </c>
      <c r="F384" s="198" t="s">
        <v>967</v>
      </c>
      <c r="G384" s="195"/>
      <c r="H384" s="199">
        <v>30</v>
      </c>
      <c r="I384" s="200"/>
      <c r="J384" s="195"/>
      <c r="K384" s="195"/>
      <c r="L384" s="201"/>
      <c r="M384" s="202"/>
      <c r="N384" s="203"/>
      <c r="O384" s="203"/>
      <c r="P384" s="203"/>
      <c r="Q384" s="203"/>
      <c r="R384" s="203"/>
      <c r="S384" s="203"/>
      <c r="T384" s="204"/>
      <c r="AT384" s="205" t="s">
        <v>131</v>
      </c>
      <c r="AU384" s="205" t="s">
        <v>82</v>
      </c>
      <c r="AV384" s="12" t="s">
        <v>82</v>
      </c>
      <c r="AW384" s="12" t="s">
        <v>36</v>
      </c>
      <c r="AX384" s="12" t="s">
        <v>22</v>
      </c>
      <c r="AY384" s="205" t="s">
        <v>123</v>
      </c>
    </row>
    <row r="385" spans="2:65" s="1" customFormat="1" ht="16.5" customHeight="1">
      <c r="B385" s="35"/>
      <c r="C385" s="181" t="s">
        <v>968</v>
      </c>
      <c r="D385" s="181" t="s">
        <v>125</v>
      </c>
      <c r="E385" s="182" t="s">
        <v>571</v>
      </c>
      <c r="F385" s="183" t="s">
        <v>572</v>
      </c>
      <c r="G385" s="184" t="s">
        <v>149</v>
      </c>
      <c r="H385" s="185">
        <v>37</v>
      </c>
      <c r="I385" s="186"/>
      <c r="J385" s="187">
        <f>ROUND(I385*H385,2)</f>
        <v>0</v>
      </c>
      <c r="K385" s="183" t="s">
        <v>20</v>
      </c>
      <c r="L385" s="39"/>
      <c r="M385" s="188" t="s">
        <v>20</v>
      </c>
      <c r="N385" s="189" t="s">
        <v>44</v>
      </c>
      <c r="O385" s="64"/>
      <c r="P385" s="190">
        <f>O385*H385</f>
        <v>0</v>
      </c>
      <c r="Q385" s="190">
        <v>0</v>
      </c>
      <c r="R385" s="190">
        <f>Q385*H385</f>
        <v>0</v>
      </c>
      <c r="S385" s="190">
        <v>0</v>
      </c>
      <c r="T385" s="191">
        <f>S385*H385</f>
        <v>0</v>
      </c>
      <c r="AR385" s="192" t="s">
        <v>129</v>
      </c>
      <c r="AT385" s="192" t="s">
        <v>125</v>
      </c>
      <c r="AU385" s="192" t="s">
        <v>82</v>
      </c>
      <c r="AY385" s="18" t="s">
        <v>123</v>
      </c>
      <c r="BE385" s="193">
        <f>IF(N385="základní",J385,0)</f>
        <v>0</v>
      </c>
      <c r="BF385" s="193">
        <f>IF(N385="snížená",J385,0)</f>
        <v>0</v>
      </c>
      <c r="BG385" s="193">
        <f>IF(N385="zákl. přenesená",J385,0)</f>
        <v>0</v>
      </c>
      <c r="BH385" s="193">
        <f>IF(N385="sníž. přenesená",J385,0)</f>
        <v>0</v>
      </c>
      <c r="BI385" s="193">
        <f>IF(N385="nulová",J385,0)</f>
        <v>0</v>
      </c>
      <c r="BJ385" s="18" t="s">
        <v>22</v>
      </c>
      <c r="BK385" s="193">
        <f>ROUND(I385*H385,2)</f>
        <v>0</v>
      </c>
      <c r="BL385" s="18" t="s">
        <v>129</v>
      </c>
      <c r="BM385" s="192" t="s">
        <v>969</v>
      </c>
    </row>
    <row r="386" spans="2:65" s="12" customFormat="1">
      <c r="B386" s="194"/>
      <c r="C386" s="195"/>
      <c r="D386" s="196" t="s">
        <v>131</v>
      </c>
      <c r="E386" s="197" t="s">
        <v>20</v>
      </c>
      <c r="F386" s="198" t="s">
        <v>337</v>
      </c>
      <c r="G386" s="195"/>
      <c r="H386" s="199">
        <v>37</v>
      </c>
      <c r="I386" s="200"/>
      <c r="J386" s="195"/>
      <c r="K386" s="195"/>
      <c r="L386" s="201"/>
      <c r="M386" s="202"/>
      <c r="N386" s="203"/>
      <c r="O386" s="203"/>
      <c r="P386" s="203"/>
      <c r="Q386" s="203"/>
      <c r="R386" s="203"/>
      <c r="S386" s="203"/>
      <c r="T386" s="204"/>
      <c r="AT386" s="205" t="s">
        <v>131</v>
      </c>
      <c r="AU386" s="205" t="s">
        <v>82</v>
      </c>
      <c r="AV386" s="12" t="s">
        <v>82</v>
      </c>
      <c r="AW386" s="12" t="s">
        <v>36</v>
      </c>
      <c r="AX386" s="12" t="s">
        <v>22</v>
      </c>
      <c r="AY386" s="205" t="s">
        <v>123</v>
      </c>
    </row>
    <row r="387" spans="2:65" s="1" customFormat="1" ht="16.5" customHeight="1">
      <c r="B387" s="35"/>
      <c r="C387" s="181" t="s">
        <v>970</v>
      </c>
      <c r="D387" s="181" t="s">
        <v>125</v>
      </c>
      <c r="E387" s="182" t="s">
        <v>575</v>
      </c>
      <c r="F387" s="183" t="s">
        <v>576</v>
      </c>
      <c r="G387" s="184" t="s">
        <v>128</v>
      </c>
      <c r="H387" s="185">
        <v>47.841000000000001</v>
      </c>
      <c r="I387" s="186"/>
      <c r="J387" s="187">
        <f>ROUND(I387*H387,2)</f>
        <v>0</v>
      </c>
      <c r="K387" s="183" t="s">
        <v>20</v>
      </c>
      <c r="L387" s="39"/>
      <c r="M387" s="188" t="s">
        <v>20</v>
      </c>
      <c r="N387" s="189" t="s">
        <v>44</v>
      </c>
      <c r="O387" s="64"/>
      <c r="P387" s="190">
        <f>O387*H387</f>
        <v>0</v>
      </c>
      <c r="Q387" s="190">
        <v>0</v>
      </c>
      <c r="R387" s="190">
        <f>Q387*H387</f>
        <v>0</v>
      </c>
      <c r="S387" s="190">
        <v>0</v>
      </c>
      <c r="T387" s="191">
        <f>S387*H387</f>
        <v>0</v>
      </c>
      <c r="AR387" s="192" t="s">
        <v>129</v>
      </c>
      <c r="AT387" s="192" t="s">
        <v>125</v>
      </c>
      <c r="AU387" s="192" t="s">
        <v>82</v>
      </c>
      <c r="AY387" s="18" t="s">
        <v>123</v>
      </c>
      <c r="BE387" s="193">
        <f>IF(N387="základní",J387,0)</f>
        <v>0</v>
      </c>
      <c r="BF387" s="193">
        <f>IF(N387="snížená",J387,0)</f>
        <v>0</v>
      </c>
      <c r="BG387" s="193">
        <f>IF(N387="zákl. přenesená",J387,0)</f>
        <v>0</v>
      </c>
      <c r="BH387" s="193">
        <f>IF(N387="sníž. přenesená",J387,0)</f>
        <v>0</v>
      </c>
      <c r="BI387" s="193">
        <f>IF(N387="nulová",J387,0)</f>
        <v>0</v>
      </c>
      <c r="BJ387" s="18" t="s">
        <v>22</v>
      </c>
      <c r="BK387" s="193">
        <f>ROUND(I387*H387,2)</f>
        <v>0</v>
      </c>
      <c r="BL387" s="18" t="s">
        <v>129</v>
      </c>
      <c r="BM387" s="192" t="s">
        <v>971</v>
      </c>
    </row>
    <row r="388" spans="2:65" s="12" customFormat="1">
      <c r="B388" s="194"/>
      <c r="C388" s="195"/>
      <c r="D388" s="196" t="s">
        <v>131</v>
      </c>
      <c r="E388" s="197" t="s">
        <v>20</v>
      </c>
      <c r="F388" s="198" t="s">
        <v>665</v>
      </c>
      <c r="G388" s="195"/>
      <c r="H388" s="199">
        <v>47.841000000000001</v>
      </c>
      <c r="I388" s="200"/>
      <c r="J388" s="195"/>
      <c r="K388" s="195"/>
      <c r="L388" s="201"/>
      <c r="M388" s="202"/>
      <c r="N388" s="203"/>
      <c r="O388" s="203"/>
      <c r="P388" s="203"/>
      <c r="Q388" s="203"/>
      <c r="R388" s="203"/>
      <c r="S388" s="203"/>
      <c r="T388" s="204"/>
      <c r="AT388" s="205" t="s">
        <v>131</v>
      </c>
      <c r="AU388" s="205" t="s">
        <v>82</v>
      </c>
      <c r="AV388" s="12" t="s">
        <v>82</v>
      </c>
      <c r="AW388" s="12" t="s">
        <v>36</v>
      </c>
      <c r="AX388" s="12" t="s">
        <v>22</v>
      </c>
      <c r="AY388" s="205" t="s">
        <v>123</v>
      </c>
    </row>
    <row r="389" spans="2:65" s="11" customFormat="1" ht="22.9" customHeight="1">
      <c r="B389" s="165"/>
      <c r="C389" s="166"/>
      <c r="D389" s="167" t="s">
        <v>72</v>
      </c>
      <c r="E389" s="179" t="s">
        <v>578</v>
      </c>
      <c r="F389" s="179" t="s">
        <v>579</v>
      </c>
      <c r="G389" s="166"/>
      <c r="H389" s="166"/>
      <c r="I389" s="169"/>
      <c r="J389" s="180">
        <f>BK389</f>
        <v>0</v>
      </c>
      <c r="K389" s="166"/>
      <c r="L389" s="171"/>
      <c r="M389" s="172"/>
      <c r="N389" s="173"/>
      <c r="O389" s="173"/>
      <c r="P389" s="174">
        <f>SUM(P390:P395)</f>
        <v>0</v>
      </c>
      <c r="Q389" s="173"/>
      <c r="R389" s="174">
        <f>SUM(R390:R395)</f>
        <v>0</v>
      </c>
      <c r="S389" s="173"/>
      <c r="T389" s="175">
        <f>SUM(T390:T395)</f>
        <v>0</v>
      </c>
      <c r="AR389" s="176" t="s">
        <v>22</v>
      </c>
      <c r="AT389" s="177" t="s">
        <v>72</v>
      </c>
      <c r="AU389" s="177" t="s">
        <v>22</v>
      </c>
      <c r="AY389" s="176" t="s">
        <v>123</v>
      </c>
      <c r="BK389" s="178">
        <f>SUM(BK390:BK395)</f>
        <v>0</v>
      </c>
    </row>
    <row r="390" spans="2:65" s="1" customFormat="1" ht="16.5" customHeight="1">
      <c r="B390" s="35"/>
      <c r="C390" s="181" t="s">
        <v>972</v>
      </c>
      <c r="D390" s="181" t="s">
        <v>125</v>
      </c>
      <c r="E390" s="182" t="s">
        <v>581</v>
      </c>
      <c r="F390" s="183" t="s">
        <v>582</v>
      </c>
      <c r="G390" s="184" t="s">
        <v>274</v>
      </c>
      <c r="H390" s="185">
        <v>45.500999999999998</v>
      </c>
      <c r="I390" s="186"/>
      <c r="J390" s="187">
        <f>ROUND(I390*H390,2)</f>
        <v>0</v>
      </c>
      <c r="K390" s="183" t="s">
        <v>20</v>
      </c>
      <c r="L390" s="39"/>
      <c r="M390" s="188" t="s">
        <v>20</v>
      </c>
      <c r="N390" s="189" t="s">
        <v>44</v>
      </c>
      <c r="O390" s="64"/>
      <c r="P390" s="190">
        <f>O390*H390</f>
        <v>0</v>
      </c>
      <c r="Q390" s="190">
        <v>0</v>
      </c>
      <c r="R390" s="190">
        <f>Q390*H390</f>
        <v>0</v>
      </c>
      <c r="S390" s="190">
        <v>0</v>
      </c>
      <c r="T390" s="191">
        <f>S390*H390</f>
        <v>0</v>
      </c>
      <c r="AR390" s="192" t="s">
        <v>129</v>
      </c>
      <c r="AT390" s="192" t="s">
        <v>125</v>
      </c>
      <c r="AU390" s="192" t="s">
        <v>82</v>
      </c>
      <c r="AY390" s="18" t="s">
        <v>123</v>
      </c>
      <c r="BE390" s="193">
        <f>IF(N390="základní",J390,0)</f>
        <v>0</v>
      </c>
      <c r="BF390" s="193">
        <f>IF(N390="snížená",J390,0)</f>
        <v>0</v>
      </c>
      <c r="BG390" s="193">
        <f>IF(N390="zákl. přenesená",J390,0)</f>
        <v>0</v>
      </c>
      <c r="BH390" s="193">
        <f>IF(N390="sníž. přenesená",J390,0)</f>
        <v>0</v>
      </c>
      <c r="BI390" s="193">
        <f>IF(N390="nulová",J390,0)</f>
        <v>0</v>
      </c>
      <c r="BJ390" s="18" t="s">
        <v>22</v>
      </c>
      <c r="BK390" s="193">
        <f>ROUND(I390*H390,2)</f>
        <v>0</v>
      </c>
      <c r="BL390" s="18" t="s">
        <v>129</v>
      </c>
      <c r="BM390" s="192" t="s">
        <v>973</v>
      </c>
    </row>
    <row r="391" spans="2:65" s="12" customFormat="1">
      <c r="B391" s="194"/>
      <c r="C391" s="195"/>
      <c r="D391" s="196" t="s">
        <v>131</v>
      </c>
      <c r="E391" s="197" t="s">
        <v>20</v>
      </c>
      <c r="F391" s="198" t="s">
        <v>974</v>
      </c>
      <c r="G391" s="195"/>
      <c r="H391" s="199">
        <v>45.500999999999998</v>
      </c>
      <c r="I391" s="200"/>
      <c r="J391" s="195"/>
      <c r="K391" s="195"/>
      <c r="L391" s="201"/>
      <c r="M391" s="202"/>
      <c r="N391" s="203"/>
      <c r="O391" s="203"/>
      <c r="P391" s="203"/>
      <c r="Q391" s="203"/>
      <c r="R391" s="203"/>
      <c r="S391" s="203"/>
      <c r="T391" s="204"/>
      <c r="AT391" s="205" t="s">
        <v>131</v>
      </c>
      <c r="AU391" s="205" t="s">
        <v>82</v>
      </c>
      <c r="AV391" s="12" t="s">
        <v>82</v>
      </c>
      <c r="AW391" s="12" t="s">
        <v>36</v>
      </c>
      <c r="AX391" s="12" t="s">
        <v>22</v>
      </c>
      <c r="AY391" s="205" t="s">
        <v>123</v>
      </c>
    </row>
    <row r="392" spans="2:65" s="1" customFormat="1" ht="16.5" customHeight="1">
      <c r="B392" s="35"/>
      <c r="C392" s="181" t="s">
        <v>975</v>
      </c>
      <c r="D392" s="181" t="s">
        <v>125</v>
      </c>
      <c r="E392" s="182" t="s">
        <v>586</v>
      </c>
      <c r="F392" s="183" t="s">
        <v>587</v>
      </c>
      <c r="G392" s="184" t="s">
        <v>274</v>
      </c>
      <c r="H392" s="185">
        <v>182.00399999999999</v>
      </c>
      <c r="I392" s="186"/>
      <c r="J392" s="187">
        <f>ROUND(I392*H392,2)</f>
        <v>0</v>
      </c>
      <c r="K392" s="183" t="s">
        <v>20</v>
      </c>
      <c r="L392" s="39"/>
      <c r="M392" s="188" t="s">
        <v>20</v>
      </c>
      <c r="N392" s="189" t="s">
        <v>44</v>
      </c>
      <c r="O392" s="64"/>
      <c r="P392" s="190">
        <f>O392*H392</f>
        <v>0</v>
      </c>
      <c r="Q392" s="190">
        <v>0</v>
      </c>
      <c r="R392" s="190">
        <f>Q392*H392</f>
        <v>0</v>
      </c>
      <c r="S392" s="190">
        <v>0</v>
      </c>
      <c r="T392" s="191">
        <f>S392*H392</f>
        <v>0</v>
      </c>
      <c r="AR392" s="192" t="s">
        <v>129</v>
      </c>
      <c r="AT392" s="192" t="s">
        <v>125</v>
      </c>
      <c r="AU392" s="192" t="s">
        <v>82</v>
      </c>
      <c r="AY392" s="18" t="s">
        <v>123</v>
      </c>
      <c r="BE392" s="193">
        <f>IF(N392="základní",J392,0)</f>
        <v>0</v>
      </c>
      <c r="BF392" s="193">
        <f>IF(N392="snížená",J392,0)</f>
        <v>0</v>
      </c>
      <c r="BG392" s="193">
        <f>IF(N392="zákl. přenesená",J392,0)</f>
        <v>0</v>
      </c>
      <c r="BH392" s="193">
        <f>IF(N392="sníž. přenesená",J392,0)</f>
        <v>0</v>
      </c>
      <c r="BI392" s="193">
        <f>IF(N392="nulová",J392,0)</f>
        <v>0</v>
      </c>
      <c r="BJ392" s="18" t="s">
        <v>22</v>
      </c>
      <c r="BK392" s="193">
        <f>ROUND(I392*H392,2)</f>
        <v>0</v>
      </c>
      <c r="BL392" s="18" t="s">
        <v>129</v>
      </c>
      <c r="BM392" s="192" t="s">
        <v>976</v>
      </c>
    </row>
    <row r="393" spans="2:65" s="12" customFormat="1">
      <c r="B393" s="194"/>
      <c r="C393" s="195"/>
      <c r="D393" s="196" t="s">
        <v>131</v>
      </c>
      <c r="E393" s="197" t="s">
        <v>20</v>
      </c>
      <c r="F393" s="198" t="s">
        <v>977</v>
      </c>
      <c r="G393" s="195"/>
      <c r="H393" s="199">
        <v>182.00399999999999</v>
      </c>
      <c r="I393" s="200"/>
      <c r="J393" s="195"/>
      <c r="K393" s="195"/>
      <c r="L393" s="201"/>
      <c r="M393" s="202"/>
      <c r="N393" s="203"/>
      <c r="O393" s="203"/>
      <c r="P393" s="203"/>
      <c r="Q393" s="203"/>
      <c r="R393" s="203"/>
      <c r="S393" s="203"/>
      <c r="T393" s="204"/>
      <c r="AT393" s="205" t="s">
        <v>131</v>
      </c>
      <c r="AU393" s="205" t="s">
        <v>82</v>
      </c>
      <c r="AV393" s="12" t="s">
        <v>82</v>
      </c>
      <c r="AW393" s="12" t="s">
        <v>36</v>
      </c>
      <c r="AX393" s="12" t="s">
        <v>22</v>
      </c>
      <c r="AY393" s="205" t="s">
        <v>123</v>
      </c>
    </row>
    <row r="394" spans="2:65" s="1" customFormat="1" ht="16.5" customHeight="1">
      <c r="B394" s="35"/>
      <c r="C394" s="181" t="s">
        <v>978</v>
      </c>
      <c r="D394" s="181" t="s">
        <v>125</v>
      </c>
      <c r="E394" s="182" t="s">
        <v>600</v>
      </c>
      <c r="F394" s="183" t="s">
        <v>601</v>
      </c>
      <c r="G394" s="184" t="s">
        <v>274</v>
      </c>
      <c r="H394" s="185">
        <v>45.500999999999998</v>
      </c>
      <c r="I394" s="186"/>
      <c r="J394" s="187">
        <f>ROUND(I394*H394,2)</f>
        <v>0</v>
      </c>
      <c r="K394" s="183" t="s">
        <v>20</v>
      </c>
      <c r="L394" s="39"/>
      <c r="M394" s="188" t="s">
        <v>20</v>
      </c>
      <c r="N394" s="189" t="s">
        <v>44</v>
      </c>
      <c r="O394" s="64"/>
      <c r="P394" s="190">
        <f>O394*H394</f>
        <v>0</v>
      </c>
      <c r="Q394" s="190">
        <v>0</v>
      </c>
      <c r="R394" s="190">
        <f>Q394*H394</f>
        <v>0</v>
      </c>
      <c r="S394" s="190">
        <v>0</v>
      </c>
      <c r="T394" s="191">
        <f>S394*H394</f>
        <v>0</v>
      </c>
      <c r="AR394" s="192" t="s">
        <v>129</v>
      </c>
      <c r="AT394" s="192" t="s">
        <v>125</v>
      </c>
      <c r="AU394" s="192" t="s">
        <v>82</v>
      </c>
      <c r="AY394" s="18" t="s">
        <v>123</v>
      </c>
      <c r="BE394" s="193">
        <f>IF(N394="základní",J394,0)</f>
        <v>0</v>
      </c>
      <c r="BF394" s="193">
        <f>IF(N394="snížená",J394,0)</f>
        <v>0</v>
      </c>
      <c r="BG394" s="193">
        <f>IF(N394="zákl. přenesená",J394,0)</f>
        <v>0</v>
      </c>
      <c r="BH394" s="193">
        <f>IF(N394="sníž. přenesená",J394,0)</f>
        <v>0</v>
      </c>
      <c r="BI394" s="193">
        <f>IF(N394="nulová",J394,0)</f>
        <v>0</v>
      </c>
      <c r="BJ394" s="18" t="s">
        <v>22</v>
      </c>
      <c r="BK394" s="193">
        <f>ROUND(I394*H394,2)</f>
        <v>0</v>
      </c>
      <c r="BL394" s="18" t="s">
        <v>129</v>
      </c>
      <c r="BM394" s="192" t="s">
        <v>979</v>
      </c>
    </row>
    <row r="395" spans="2:65" s="1" customFormat="1" ht="16.5" customHeight="1">
      <c r="B395" s="35"/>
      <c r="C395" s="181" t="s">
        <v>980</v>
      </c>
      <c r="D395" s="181" t="s">
        <v>125</v>
      </c>
      <c r="E395" s="182" t="s">
        <v>612</v>
      </c>
      <c r="F395" s="183" t="s">
        <v>613</v>
      </c>
      <c r="G395" s="184" t="s">
        <v>274</v>
      </c>
      <c r="H395" s="185">
        <v>45.500999999999998</v>
      </c>
      <c r="I395" s="186"/>
      <c r="J395" s="187">
        <f>ROUND(I395*H395,2)</f>
        <v>0</v>
      </c>
      <c r="K395" s="183" t="s">
        <v>20</v>
      </c>
      <c r="L395" s="39"/>
      <c r="M395" s="188" t="s">
        <v>20</v>
      </c>
      <c r="N395" s="189" t="s">
        <v>44</v>
      </c>
      <c r="O395" s="64"/>
      <c r="P395" s="190">
        <f>O395*H395</f>
        <v>0</v>
      </c>
      <c r="Q395" s="190">
        <v>0</v>
      </c>
      <c r="R395" s="190">
        <f>Q395*H395</f>
        <v>0</v>
      </c>
      <c r="S395" s="190">
        <v>0</v>
      </c>
      <c r="T395" s="191">
        <f>S395*H395</f>
        <v>0</v>
      </c>
      <c r="AR395" s="192" t="s">
        <v>129</v>
      </c>
      <c r="AT395" s="192" t="s">
        <v>125</v>
      </c>
      <c r="AU395" s="192" t="s">
        <v>82</v>
      </c>
      <c r="AY395" s="18" t="s">
        <v>123</v>
      </c>
      <c r="BE395" s="193">
        <f>IF(N395="základní",J395,0)</f>
        <v>0</v>
      </c>
      <c r="BF395" s="193">
        <f>IF(N395="snížená",J395,0)</f>
        <v>0</v>
      </c>
      <c r="BG395" s="193">
        <f>IF(N395="zákl. přenesená",J395,0)</f>
        <v>0</v>
      </c>
      <c r="BH395" s="193">
        <f>IF(N395="sníž. přenesená",J395,0)</f>
        <v>0</v>
      </c>
      <c r="BI395" s="193">
        <f>IF(N395="nulová",J395,0)</f>
        <v>0</v>
      </c>
      <c r="BJ395" s="18" t="s">
        <v>22</v>
      </c>
      <c r="BK395" s="193">
        <f>ROUND(I395*H395,2)</f>
        <v>0</v>
      </c>
      <c r="BL395" s="18" t="s">
        <v>129</v>
      </c>
      <c r="BM395" s="192" t="s">
        <v>981</v>
      </c>
    </row>
    <row r="396" spans="2:65" s="11" customFormat="1" ht="22.9" customHeight="1">
      <c r="B396" s="165"/>
      <c r="C396" s="166"/>
      <c r="D396" s="167" t="s">
        <v>72</v>
      </c>
      <c r="E396" s="179" t="s">
        <v>615</v>
      </c>
      <c r="F396" s="179" t="s">
        <v>616</v>
      </c>
      <c r="G396" s="166"/>
      <c r="H396" s="166"/>
      <c r="I396" s="169"/>
      <c r="J396" s="180">
        <f>BK396</f>
        <v>0</v>
      </c>
      <c r="K396" s="166"/>
      <c r="L396" s="171"/>
      <c r="M396" s="172"/>
      <c r="N396" s="173"/>
      <c r="O396" s="173"/>
      <c r="P396" s="174">
        <f>P397</f>
        <v>0</v>
      </c>
      <c r="Q396" s="173"/>
      <c r="R396" s="174">
        <f>R397</f>
        <v>0</v>
      </c>
      <c r="S396" s="173"/>
      <c r="T396" s="175">
        <f>T397</f>
        <v>0</v>
      </c>
      <c r="AR396" s="176" t="s">
        <v>22</v>
      </c>
      <c r="AT396" s="177" t="s">
        <v>72</v>
      </c>
      <c r="AU396" s="177" t="s">
        <v>22</v>
      </c>
      <c r="AY396" s="176" t="s">
        <v>123</v>
      </c>
      <c r="BK396" s="178">
        <f>BK397</f>
        <v>0</v>
      </c>
    </row>
    <row r="397" spans="2:65" s="1" customFormat="1" ht="16.5" customHeight="1">
      <c r="B397" s="35"/>
      <c r="C397" s="181" t="s">
        <v>982</v>
      </c>
      <c r="D397" s="181" t="s">
        <v>125</v>
      </c>
      <c r="E397" s="182" t="s">
        <v>618</v>
      </c>
      <c r="F397" s="183" t="s">
        <v>619</v>
      </c>
      <c r="G397" s="184" t="s">
        <v>274</v>
      </c>
      <c r="H397" s="185">
        <v>55.930999999999997</v>
      </c>
      <c r="I397" s="186"/>
      <c r="J397" s="187">
        <f>ROUND(I397*H397,2)</f>
        <v>0</v>
      </c>
      <c r="K397" s="183" t="s">
        <v>20</v>
      </c>
      <c r="L397" s="39"/>
      <c r="M397" s="188" t="s">
        <v>20</v>
      </c>
      <c r="N397" s="189" t="s">
        <v>44</v>
      </c>
      <c r="O397" s="64"/>
      <c r="P397" s="190">
        <f>O397*H397</f>
        <v>0</v>
      </c>
      <c r="Q397" s="190">
        <v>0</v>
      </c>
      <c r="R397" s="190">
        <f>Q397*H397</f>
        <v>0</v>
      </c>
      <c r="S397" s="190">
        <v>0</v>
      </c>
      <c r="T397" s="191">
        <f>S397*H397</f>
        <v>0</v>
      </c>
      <c r="AR397" s="192" t="s">
        <v>129</v>
      </c>
      <c r="AT397" s="192" t="s">
        <v>125</v>
      </c>
      <c r="AU397" s="192" t="s">
        <v>82</v>
      </c>
      <c r="AY397" s="18" t="s">
        <v>123</v>
      </c>
      <c r="BE397" s="193">
        <f>IF(N397="základní",J397,0)</f>
        <v>0</v>
      </c>
      <c r="BF397" s="193">
        <f>IF(N397="snížená",J397,0)</f>
        <v>0</v>
      </c>
      <c r="BG397" s="193">
        <f>IF(N397="zákl. přenesená",J397,0)</f>
        <v>0</v>
      </c>
      <c r="BH397" s="193">
        <f>IF(N397="sníž. přenesená",J397,0)</f>
        <v>0</v>
      </c>
      <c r="BI397" s="193">
        <f>IF(N397="nulová",J397,0)</f>
        <v>0</v>
      </c>
      <c r="BJ397" s="18" t="s">
        <v>22</v>
      </c>
      <c r="BK397" s="193">
        <f>ROUND(I397*H397,2)</f>
        <v>0</v>
      </c>
      <c r="BL397" s="18" t="s">
        <v>129</v>
      </c>
      <c r="BM397" s="192" t="s">
        <v>983</v>
      </c>
    </row>
    <row r="398" spans="2:65" s="11" customFormat="1" ht="25.9" customHeight="1">
      <c r="B398" s="165"/>
      <c r="C398" s="166"/>
      <c r="D398" s="167" t="s">
        <v>72</v>
      </c>
      <c r="E398" s="168" t="s">
        <v>621</v>
      </c>
      <c r="F398" s="168" t="s">
        <v>622</v>
      </c>
      <c r="G398" s="166"/>
      <c r="H398" s="166"/>
      <c r="I398" s="169"/>
      <c r="J398" s="170">
        <f>BK398</f>
        <v>0</v>
      </c>
      <c r="K398" s="166"/>
      <c r="L398" s="171"/>
      <c r="M398" s="172"/>
      <c r="N398" s="173"/>
      <c r="O398" s="173"/>
      <c r="P398" s="174">
        <f>P399+P402+P404+P406+P408</f>
        <v>0</v>
      </c>
      <c r="Q398" s="173"/>
      <c r="R398" s="174">
        <f>R399+R402+R404+R406+R408</f>
        <v>0</v>
      </c>
      <c r="S398" s="173"/>
      <c r="T398" s="175">
        <f>T399+T402+T404+T406+T408</f>
        <v>0</v>
      </c>
      <c r="AR398" s="176" t="s">
        <v>146</v>
      </c>
      <c r="AT398" s="177" t="s">
        <v>72</v>
      </c>
      <c r="AU398" s="177" t="s">
        <v>73</v>
      </c>
      <c r="AY398" s="176" t="s">
        <v>123</v>
      </c>
      <c r="BK398" s="178">
        <f>BK399+BK402+BK404+BK406+BK408</f>
        <v>0</v>
      </c>
    </row>
    <row r="399" spans="2:65" s="11" customFormat="1" ht="22.9" customHeight="1">
      <c r="B399" s="165"/>
      <c r="C399" s="166"/>
      <c r="D399" s="167" t="s">
        <v>72</v>
      </c>
      <c r="E399" s="179" t="s">
        <v>623</v>
      </c>
      <c r="F399" s="179" t="s">
        <v>624</v>
      </c>
      <c r="G399" s="166"/>
      <c r="H399" s="166"/>
      <c r="I399" s="169"/>
      <c r="J399" s="180">
        <f>BK399</f>
        <v>0</v>
      </c>
      <c r="K399" s="166"/>
      <c r="L399" s="171"/>
      <c r="M399" s="172"/>
      <c r="N399" s="173"/>
      <c r="O399" s="173"/>
      <c r="P399" s="174">
        <f>SUM(P400:P401)</f>
        <v>0</v>
      </c>
      <c r="Q399" s="173"/>
      <c r="R399" s="174">
        <f>SUM(R400:R401)</f>
        <v>0</v>
      </c>
      <c r="S399" s="173"/>
      <c r="T399" s="175">
        <f>SUM(T400:T401)</f>
        <v>0</v>
      </c>
      <c r="AR399" s="176" t="s">
        <v>146</v>
      </c>
      <c r="AT399" s="177" t="s">
        <v>72</v>
      </c>
      <c r="AU399" s="177" t="s">
        <v>22</v>
      </c>
      <c r="AY399" s="176" t="s">
        <v>123</v>
      </c>
      <c r="BK399" s="178">
        <f>SUM(BK400:BK401)</f>
        <v>0</v>
      </c>
    </row>
    <row r="400" spans="2:65" s="1" customFormat="1" ht="16.5" customHeight="1">
      <c r="B400" s="35"/>
      <c r="C400" s="181" t="s">
        <v>984</v>
      </c>
      <c r="D400" s="181" t="s">
        <v>125</v>
      </c>
      <c r="E400" s="182" t="s">
        <v>626</v>
      </c>
      <c r="F400" s="183" t="s">
        <v>627</v>
      </c>
      <c r="G400" s="184" t="s">
        <v>628</v>
      </c>
      <c r="H400" s="185">
        <v>1</v>
      </c>
      <c r="I400" s="186"/>
      <c r="J400" s="187">
        <f>ROUND(I400*H400,2)</f>
        <v>0</v>
      </c>
      <c r="K400" s="183" t="s">
        <v>20</v>
      </c>
      <c r="L400" s="39"/>
      <c r="M400" s="188" t="s">
        <v>20</v>
      </c>
      <c r="N400" s="189" t="s">
        <v>44</v>
      </c>
      <c r="O400" s="64"/>
      <c r="P400" s="190">
        <f>O400*H400</f>
        <v>0</v>
      </c>
      <c r="Q400" s="190">
        <v>0</v>
      </c>
      <c r="R400" s="190">
        <f>Q400*H400</f>
        <v>0</v>
      </c>
      <c r="S400" s="190">
        <v>0</v>
      </c>
      <c r="T400" s="191">
        <f>S400*H400</f>
        <v>0</v>
      </c>
      <c r="AR400" s="192" t="s">
        <v>629</v>
      </c>
      <c r="AT400" s="192" t="s">
        <v>125</v>
      </c>
      <c r="AU400" s="192" t="s">
        <v>82</v>
      </c>
      <c r="AY400" s="18" t="s">
        <v>123</v>
      </c>
      <c r="BE400" s="193">
        <f>IF(N400="základní",J400,0)</f>
        <v>0</v>
      </c>
      <c r="BF400" s="193">
        <f>IF(N400="snížená",J400,0)</f>
        <v>0</v>
      </c>
      <c r="BG400" s="193">
        <f>IF(N400="zákl. přenesená",J400,0)</f>
        <v>0</v>
      </c>
      <c r="BH400" s="193">
        <f>IF(N400="sníž. přenesená",J400,0)</f>
        <v>0</v>
      </c>
      <c r="BI400" s="193">
        <f>IF(N400="nulová",J400,0)</f>
        <v>0</v>
      </c>
      <c r="BJ400" s="18" t="s">
        <v>22</v>
      </c>
      <c r="BK400" s="193">
        <f>ROUND(I400*H400,2)</f>
        <v>0</v>
      </c>
      <c r="BL400" s="18" t="s">
        <v>629</v>
      </c>
      <c r="BM400" s="192" t="s">
        <v>985</v>
      </c>
    </row>
    <row r="401" spans="2:65" s="1" customFormat="1" ht="16.5" customHeight="1">
      <c r="B401" s="35"/>
      <c r="C401" s="181" t="s">
        <v>986</v>
      </c>
      <c r="D401" s="181" t="s">
        <v>125</v>
      </c>
      <c r="E401" s="182" t="s">
        <v>632</v>
      </c>
      <c r="F401" s="183" t="s">
        <v>633</v>
      </c>
      <c r="G401" s="184" t="s">
        <v>628</v>
      </c>
      <c r="H401" s="185">
        <v>1</v>
      </c>
      <c r="I401" s="186"/>
      <c r="J401" s="187">
        <f>ROUND(I401*H401,2)</f>
        <v>0</v>
      </c>
      <c r="K401" s="183" t="s">
        <v>20</v>
      </c>
      <c r="L401" s="39"/>
      <c r="M401" s="188" t="s">
        <v>20</v>
      </c>
      <c r="N401" s="189" t="s">
        <v>44</v>
      </c>
      <c r="O401" s="64"/>
      <c r="P401" s="190">
        <f>O401*H401</f>
        <v>0</v>
      </c>
      <c r="Q401" s="190">
        <v>0</v>
      </c>
      <c r="R401" s="190">
        <f>Q401*H401</f>
        <v>0</v>
      </c>
      <c r="S401" s="190">
        <v>0</v>
      </c>
      <c r="T401" s="191">
        <f>S401*H401</f>
        <v>0</v>
      </c>
      <c r="AR401" s="192" t="s">
        <v>629</v>
      </c>
      <c r="AT401" s="192" t="s">
        <v>125</v>
      </c>
      <c r="AU401" s="192" t="s">
        <v>82</v>
      </c>
      <c r="AY401" s="18" t="s">
        <v>123</v>
      </c>
      <c r="BE401" s="193">
        <f>IF(N401="základní",J401,0)</f>
        <v>0</v>
      </c>
      <c r="BF401" s="193">
        <f>IF(N401="snížená",J401,0)</f>
        <v>0</v>
      </c>
      <c r="BG401" s="193">
        <f>IF(N401="zákl. přenesená",J401,0)</f>
        <v>0</v>
      </c>
      <c r="BH401" s="193">
        <f>IF(N401="sníž. přenesená",J401,0)</f>
        <v>0</v>
      </c>
      <c r="BI401" s="193">
        <f>IF(N401="nulová",J401,0)</f>
        <v>0</v>
      </c>
      <c r="BJ401" s="18" t="s">
        <v>22</v>
      </c>
      <c r="BK401" s="193">
        <f>ROUND(I401*H401,2)</f>
        <v>0</v>
      </c>
      <c r="BL401" s="18" t="s">
        <v>629</v>
      </c>
      <c r="BM401" s="192" t="s">
        <v>987</v>
      </c>
    </row>
    <row r="402" spans="2:65" s="11" customFormat="1" ht="22.9" customHeight="1">
      <c r="B402" s="165"/>
      <c r="C402" s="166"/>
      <c r="D402" s="167" t="s">
        <v>72</v>
      </c>
      <c r="E402" s="179" t="s">
        <v>635</v>
      </c>
      <c r="F402" s="179" t="s">
        <v>636</v>
      </c>
      <c r="G402" s="166"/>
      <c r="H402" s="166"/>
      <c r="I402" s="169"/>
      <c r="J402" s="180">
        <f>BK402</f>
        <v>0</v>
      </c>
      <c r="K402" s="166"/>
      <c r="L402" s="171"/>
      <c r="M402" s="172"/>
      <c r="N402" s="173"/>
      <c r="O402" s="173"/>
      <c r="P402" s="174">
        <f>P403</f>
        <v>0</v>
      </c>
      <c r="Q402" s="173"/>
      <c r="R402" s="174">
        <f>R403</f>
        <v>0</v>
      </c>
      <c r="S402" s="173"/>
      <c r="T402" s="175">
        <f>T403</f>
        <v>0</v>
      </c>
      <c r="AR402" s="176" t="s">
        <v>146</v>
      </c>
      <c r="AT402" s="177" t="s">
        <v>72</v>
      </c>
      <c r="AU402" s="177" t="s">
        <v>22</v>
      </c>
      <c r="AY402" s="176" t="s">
        <v>123</v>
      </c>
      <c r="BK402" s="178">
        <f>BK403</f>
        <v>0</v>
      </c>
    </row>
    <row r="403" spans="2:65" s="1" customFormat="1" ht="16.5" customHeight="1">
      <c r="B403" s="35"/>
      <c r="C403" s="181" t="s">
        <v>988</v>
      </c>
      <c r="D403" s="181" t="s">
        <v>125</v>
      </c>
      <c r="E403" s="182" t="s">
        <v>638</v>
      </c>
      <c r="F403" s="183" t="s">
        <v>639</v>
      </c>
      <c r="G403" s="184" t="s">
        <v>628</v>
      </c>
      <c r="H403" s="185">
        <v>1</v>
      </c>
      <c r="I403" s="186"/>
      <c r="J403" s="187">
        <f>ROUND(I403*H403,2)</f>
        <v>0</v>
      </c>
      <c r="K403" s="183" t="s">
        <v>20</v>
      </c>
      <c r="L403" s="39"/>
      <c r="M403" s="188" t="s">
        <v>20</v>
      </c>
      <c r="N403" s="189" t="s">
        <v>44</v>
      </c>
      <c r="O403" s="64"/>
      <c r="P403" s="190">
        <f>O403*H403</f>
        <v>0</v>
      </c>
      <c r="Q403" s="190">
        <v>0</v>
      </c>
      <c r="R403" s="190">
        <f>Q403*H403</f>
        <v>0</v>
      </c>
      <c r="S403" s="190">
        <v>0</v>
      </c>
      <c r="T403" s="191">
        <f>S403*H403</f>
        <v>0</v>
      </c>
      <c r="AR403" s="192" t="s">
        <v>629</v>
      </c>
      <c r="AT403" s="192" t="s">
        <v>125</v>
      </c>
      <c r="AU403" s="192" t="s">
        <v>82</v>
      </c>
      <c r="AY403" s="18" t="s">
        <v>123</v>
      </c>
      <c r="BE403" s="193">
        <f>IF(N403="základní",J403,0)</f>
        <v>0</v>
      </c>
      <c r="BF403" s="193">
        <f>IF(N403="snížená",J403,0)</f>
        <v>0</v>
      </c>
      <c r="BG403" s="193">
        <f>IF(N403="zákl. přenesená",J403,0)</f>
        <v>0</v>
      </c>
      <c r="BH403" s="193">
        <f>IF(N403="sníž. přenesená",J403,0)</f>
        <v>0</v>
      </c>
      <c r="BI403" s="193">
        <f>IF(N403="nulová",J403,0)</f>
        <v>0</v>
      </c>
      <c r="BJ403" s="18" t="s">
        <v>22</v>
      </c>
      <c r="BK403" s="193">
        <f>ROUND(I403*H403,2)</f>
        <v>0</v>
      </c>
      <c r="BL403" s="18" t="s">
        <v>629</v>
      </c>
      <c r="BM403" s="192" t="s">
        <v>989</v>
      </c>
    </row>
    <row r="404" spans="2:65" s="11" customFormat="1" ht="22.9" customHeight="1">
      <c r="B404" s="165"/>
      <c r="C404" s="166"/>
      <c r="D404" s="167" t="s">
        <v>72</v>
      </c>
      <c r="E404" s="179" t="s">
        <v>641</v>
      </c>
      <c r="F404" s="179" t="s">
        <v>642</v>
      </c>
      <c r="G404" s="166"/>
      <c r="H404" s="166"/>
      <c r="I404" s="169"/>
      <c r="J404" s="180">
        <f>BK404</f>
        <v>0</v>
      </c>
      <c r="K404" s="166"/>
      <c r="L404" s="171"/>
      <c r="M404" s="172"/>
      <c r="N404" s="173"/>
      <c r="O404" s="173"/>
      <c r="P404" s="174">
        <f>P405</f>
        <v>0</v>
      </c>
      <c r="Q404" s="173"/>
      <c r="R404" s="174">
        <f>R405</f>
        <v>0</v>
      </c>
      <c r="S404" s="173"/>
      <c r="T404" s="175">
        <f>T405</f>
        <v>0</v>
      </c>
      <c r="AR404" s="176" t="s">
        <v>146</v>
      </c>
      <c r="AT404" s="177" t="s">
        <v>72</v>
      </c>
      <c r="AU404" s="177" t="s">
        <v>22</v>
      </c>
      <c r="AY404" s="176" t="s">
        <v>123</v>
      </c>
      <c r="BK404" s="178">
        <f>BK405</f>
        <v>0</v>
      </c>
    </row>
    <row r="405" spans="2:65" s="1" customFormat="1" ht="16.5" customHeight="1">
      <c r="B405" s="35"/>
      <c r="C405" s="181" t="s">
        <v>990</v>
      </c>
      <c r="D405" s="181" t="s">
        <v>125</v>
      </c>
      <c r="E405" s="182" t="s">
        <v>644</v>
      </c>
      <c r="F405" s="183" t="s">
        <v>645</v>
      </c>
      <c r="G405" s="184" t="s">
        <v>628</v>
      </c>
      <c r="H405" s="185">
        <v>1</v>
      </c>
      <c r="I405" s="186"/>
      <c r="J405" s="187">
        <f>ROUND(I405*H405,2)</f>
        <v>0</v>
      </c>
      <c r="K405" s="183" t="s">
        <v>20</v>
      </c>
      <c r="L405" s="39"/>
      <c r="M405" s="188" t="s">
        <v>20</v>
      </c>
      <c r="N405" s="189" t="s">
        <v>44</v>
      </c>
      <c r="O405" s="64"/>
      <c r="P405" s="190">
        <f>O405*H405</f>
        <v>0</v>
      </c>
      <c r="Q405" s="190">
        <v>0</v>
      </c>
      <c r="R405" s="190">
        <f>Q405*H405</f>
        <v>0</v>
      </c>
      <c r="S405" s="190">
        <v>0</v>
      </c>
      <c r="T405" s="191">
        <f>S405*H405</f>
        <v>0</v>
      </c>
      <c r="AR405" s="192" t="s">
        <v>629</v>
      </c>
      <c r="AT405" s="192" t="s">
        <v>125</v>
      </c>
      <c r="AU405" s="192" t="s">
        <v>82</v>
      </c>
      <c r="AY405" s="18" t="s">
        <v>123</v>
      </c>
      <c r="BE405" s="193">
        <f>IF(N405="základní",J405,0)</f>
        <v>0</v>
      </c>
      <c r="BF405" s="193">
        <f>IF(N405="snížená",J405,0)</f>
        <v>0</v>
      </c>
      <c r="BG405" s="193">
        <f>IF(N405="zákl. přenesená",J405,0)</f>
        <v>0</v>
      </c>
      <c r="BH405" s="193">
        <f>IF(N405="sníž. přenesená",J405,0)</f>
        <v>0</v>
      </c>
      <c r="BI405" s="193">
        <f>IF(N405="nulová",J405,0)</f>
        <v>0</v>
      </c>
      <c r="BJ405" s="18" t="s">
        <v>22</v>
      </c>
      <c r="BK405" s="193">
        <f>ROUND(I405*H405,2)</f>
        <v>0</v>
      </c>
      <c r="BL405" s="18" t="s">
        <v>629</v>
      </c>
      <c r="BM405" s="192" t="s">
        <v>991</v>
      </c>
    </row>
    <row r="406" spans="2:65" s="11" customFormat="1" ht="22.9" customHeight="1">
      <c r="B406" s="165"/>
      <c r="C406" s="166"/>
      <c r="D406" s="167" t="s">
        <v>72</v>
      </c>
      <c r="E406" s="179" t="s">
        <v>647</v>
      </c>
      <c r="F406" s="179" t="s">
        <v>648</v>
      </c>
      <c r="G406" s="166"/>
      <c r="H406" s="166"/>
      <c r="I406" s="169"/>
      <c r="J406" s="180">
        <f>BK406</f>
        <v>0</v>
      </c>
      <c r="K406" s="166"/>
      <c r="L406" s="171"/>
      <c r="M406" s="172"/>
      <c r="N406" s="173"/>
      <c r="O406" s="173"/>
      <c r="P406" s="174">
        <f>P407</f>
        <v>0</v>
      </c>
      <c r="Q406" s="173"/>
      <c r="R406" s="174">
        <f>R407</f>
        <v>0</v>
      </c>
      <c r="S406" s="173"/>
      <c r="T406" s="175">
        <f>T407</f>
        <v>0</v>
      </c>
      <c r="AR406" s="176" t="s">
        <v>146</v>
      </c>
      <c r="AT406" s="177" t="s">
        <v>72</v>
      </c>
      <c r="AU406" s="177" t="s">
        <v>22</v>
      </c>
      <c r="AY406" s="176" t="s">
        <v>123</v>
      </c>
      <c r="BK406" s="178">
        <f>BK407</f>
        <v>0</v>
      </c>
    </row>
    <row r="407" spans="2:65" s="1" customFormat="1" ht="16.5" customHeight="1">
      <c r="B407" s="35"/>
      <c r="C407" s="181" t="s">
        <v>992</v>
      </c>
      <c r="D407" s="181" t="s">
        <v>125</v>
      </c>
      <c r="E407" s="182" t="s">
        <v>650</v>
      </c>
      <c r="F407" s="183" t="s">
        <v>651</v>
      </c>
      <c r="G407" s="184" t="s">
        <v>628</v>
      </c>
      <c r="H407" s="185">
        <v>1</v>
      </c>
      <c r="I407" s="186"/>
      <c r="J407" s="187">
        <f>ROUND(I407*H407,2)</f>
        <v>0</v>
      </c>
      <c r="K407" s="183" t="s">
        <v>20</v>
      </c>
      <c r="L407" s="39"/>
      <c r="M407" s="188" t="s">
        <v>20</v>
      </c>
      <c r="N407" s="189" t="s">
        <v>44</v>
      </c>
      <c r="O407" s="64"/>
      <c r="P407" s="190">
        <f>O407*H407</f>
        <v>0</v>
      </c>
      <c r="Q407" s="190">
        <v>0</v>
      </c>
      <c r="R407" s="190">
        <f>Q407*H407</f>
        <v>0</v>
      </c>
      <c r="S407" s="190">
        <v>0</v>
      </c>
      <c r="T407" s="191">
        <f>S407*H407</f>
        <v>0</v>
      </c>
      <c r="AR407" s="192" t="s">
        <v>629</v>
      </c>
      <c r="AT407" s="192" t="s">
        <v>125</v>
      </c>
      <c r="AU407" s="192" t="s">
        <v>82</v>
      </c>
      <c r="AY407" s="18" t="s">
        <v>123</v>
      </c>
      <c r="BE407" s="193">
        <f>IF(N407="základní",J407,0)</f>
        <v>0</v>
      </c>
      <c r="BF407" s="193">
        <f>IF(N407="snížená",J407,0)</f>
        <v>0</v>
      </c>
      <c r="BG407" s="193">
        <f>IF(N407="zákl. přenesená",J407,0)</f>
        <v>0</v>
      </c>
      <c r="BH407" s="193">
        <f>IF(N407="sníž. přenesená",J407,0)</f>
        <v>0</v>
      </c>
      <c r="BI407" s="193">
        <f>IF(N407="nulová",J407,0)</f>
        <v>0</v>
      </c>
      <c r="BJ407" s="18" t="s">
        <v>22</v>
      </c>
      <c r="BK407" s="193">
        <f>ROUND(I407*H407,2)</f>
        <v>0</v>
      </c>
      <c r="BL407" s="18" t="s">
        <v>629</v>
      </c>
      <c r="BM407" s="192" t="s">
        <v>993</v>
      </c>
    </row>
    <row r="408" spans="2:65" s="11" customFormat="1" ht="22.9" customHeight="1">
      <c r="B408" s="165"/>
      <c r="C408" s="166"/>
      <c r="D408" s="167" t="s">
        <v>72</v>
      </c>
      <c r="E408" s="179" t="s">
        <v>653</v>
      </c>
      <c r="F408" s="179" t="s">
        <v>654</v>
      </c>
      <c r="G408" s="166"/>
      <c r="H408" s="166"/>
      <c r="I408" s="169"/>
      <c r="J408" s="180">
        <f>BK408</f>
        <v>0</v>
      </c>
      <c r="K408" s="166"/>
      <c r="L408" s="171"/>
      <c r="M408" s="172"/>
      <c r="N408" s="173"/>
      <c r="O408" s="173"/>
      <c r="P408" s="174">
        <f>P409</f>
        <v>0</v>
      </c>
      <c r="Q408" s="173"/>
      <c r="R408" s="174">
        <f>R409</f>
        <v>0</v>
      </c>
      <c r="S408" s="173"/>
      <c r="T408" s="175">
        <f>T409</f>
        <v>0</v>
      </c>
      <c r="AR408" s="176" t="s">
        <v>146</v>
      </c>
      <c r="AT408" s="177" t="s">
        <v>72</v>
      </c>
      <c r="AU408" s="177" t="s">
        <v>22</v>
      </c>
      <c r="AY408" s="176" t="s">
        <v>123</v>
      </c>
      <c r="BK408" s="178">
        <f>BK409</f>
        <v>0</v>
      </c>
    </row>
    <row r="409" spans="2:65" s="1" customFormat="1" ht="16.5" customHeight="1">
      <c r="B409" s="35"/>
      <c r="C409" s="181" t="s">
        <v>994</v>
      </c>
      <c r="D409" s="181" t="s">
        <v>125</v>
      </c>
      <c r="E409" s="182" t="s">
        <v>655</v>
      </c>
      <c r="F409" s="183" t="s">
        <v>656</v>
      </c>
      <c r="G409" s="184" t="s">
        <v>628</v>
      </c>
      <c r="H409" s="185">
        <v>1</v>
      </c>
      <c r="I409" s="186"/>
      <c r="J409" s="187">
        <f>ROUND(I409*H409,2)</f>
        <v>0</v>
      </c>
      <c r="K409" s="183" t="s">
        <v>20</v>
      </c>
      <c r="L409" s="39"/>
      <c r="M409" s="248" t="s">
        <v>20</v>
      </c>
      <c r="N409" s="249" t="s">
        <v>44</v>
      </c>
      <c r="O409" s="250"/>
      <c r="P409" s="251">
        <f>O409*H409</f>
        <v>0</v>
      </c>
      <c r="Q409" s="251">
        <v>0</v>
      </c>
      <c r="R409" s="251">
        <f>Q409*H409</f>
        <v>0</v>
      </c>
      <c r="S409" s="251">
        <v>0</v>
      </c>
      <c r="T409" s="252">
        <f>S409*H409</f>
        <v>0</v>
      </c>
      <c r="AR409" s="192" t="s">
        <v>629</v>
      </c>
      <c r="AT409" s="192" t="s">
        <v>125</v>
      </c>
      <c r="AU409" s="192" t="s">
        <v>82</v>
      </c>
      <c r="AY409" s="18" t="s">
        <v>123</v>
      </c>
      <c r="BE409" s="193">
        <f>IF(N409="základní",J409,0)</f>
        <v>0</v>
      </c>
      <c r="BF409" s="193">
        <f>IF(N409="snížená",J409,0)</f>
        <v>0</v>
      </c>
      <c r="BG409" s="193">
        <f>IF(N409="zákl. přenesená",J409,0)</f>
        <v>0</v>
      </c>
      <c r="BH409" s="193">
        <f>IF(N409="sníž. přenesená",J409,0)</f>
        <v>0</v>
      </c>
      <c r="BI409" s="193">
        <f>IF(N409="nulová",J409,0)</f>
        <v>0</v>
      </c>
      <c r="BJ409" s="18" t="s">
        <v>22</v>
      </c>
      <c r="BK409" s="193">
        <f>ROUND(I409*H409,2)</f>
        <v>0</v>
      </c>
      <c r="BL409" s="18" t="s">
        <v>629</v>
      </c>
      <c r="BM409" s="192" t="s">
        <v>995</v>
      </c>
    </row>
    <row r="410" spans="2:65" s="1" customFormat="1" ht="6.95" customHeight="1">
      <c r="B410" s="47"/>
      <c r="C410" s="48"/>
      <c r="D410" s="48"/>
      <c r="E410" s="48"/>
      <c r="F410" s="48"/>
      <c r="G410" s="48"/>
      <c r="H410" s="48"/>
      <c r="I410" s="132"/>
      <c r="J410" s="48"/>
      <c r="K410" s="48"/>
      <c r="L410" s="39"/>
    </row>
  </sheetData>
  <sheetProtection algorithmName="SHA-512" hashValue="A9S5+/ri5T8n/F1ugueicBtvBZgKfBsm+kXy0Ob2sZSCnGrb9KMSI8hD/ahuL2LxG+U+kOlI7eDmZa47dzKw6Q==" saltValue="7tvoNjsCvHRX0YQLlYmTurlVlMMuvphIGaDNYNzqHZzmjS3Vqg90q2SF94gwy992Fh+GWGYtssmZApPkaElQ4A==" spinCount="100000" sheet="1" objects="1" scenarios="1" formatColumns="0" formatRows="0" autoFilter="0"/>
  <autoFilter ref="C94:K409"/>
  <mergeCells count="9">
    <mergeCell ref="E50:H50"/>
    <mergeCell ref="E85:H85"/>
    <mergeCell ref="E87:H8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255" customWidth="1"/>
    <col min="2" max="2" width="1.6640625" style="255" customWidth="1"/>
    <col min="3" max="4" width="5" style="255" customWidth="1"/>
    <col min="5" max="5" width="11.6640625" style="255" customWidth="1"/>
    <col min="6" max="6" width="9.1640625" style="255" customWidth="1"/>
    <col min="7" max="7" width="5" style="255" customWidth="1"/>
    <col min="8" max="8" width="77.83203125" style="255" customWidth="1"/>
    <col min="9" max="10" width="20" style="255" customWidth="1"/>
    <col min="11" max="11" width="1.6640625" style="255" customWidth="1"/>
  </cols>
  <sheetData>
    <row r="1" spans="2:11" ht="37.5" customHeight="1"/>
    <row r="2" spans="2:11" ht="7.5" customHeight="1">
      <c r="B2" s="256"/>
      <c r="C2" s="257"/>
      <c r="D2" s="257"/>
      <c r="E2" s="257"/>
      <c r="F2" s="257"/>
      <c r="G2" s="257"/>
      <c r="H2" s="257"/>
      <c r="I2" s="257"/>
      <c r="J2" s="257"/>
      <c r="K2" s="258"/>
    </row>
    <row r="3" spans="2:11" s="16" customFormat="1" ht="45" customHeight="1">
      <c r="B3" s="259"/>
      <c r="C3" s="387" t="s">
        <v>996</v>
      </c>
      <c r="D3" s="387"/>
      <c r="E3" s="387"/>
      <c r="F3" s="387"/>
      <c r="G3" s="387"/>
      <c r="H3" s="387"/>
      <c r="I3" s="387"/>
      <c r="J3" s="387"/>
      <c r="K3" s="260"/>
    </row>
    <row r="4" spans="2:11" ht="25.5" customHeight="1">
      <c r="B4" s="261"/>
      <c r="C4" s="391" t="s">
        <v>997</v>
      </c>
      <c r="D4" s="391"/>
      <c r="E4" s="391"/>
      <c r="F4" s="391"/>
      <c r="G4" s="391"/>
      <c r="H4" s="391"/>
      <c r="I4" s="391"/>
      <c r="J4" s="391"/>
      <c r="K4" s="262"/>
    </row>
    <row r="5" spans="2:11" ht="5.25" customHeight="1">
      <c r="B5" s="261"/>
      <c r="C5" s="263"/>
      <c r="D5" s="263"/>
      <c r="E5" s="263"/>
      <c r="F5" s="263"/>
      <c r="G5" s="263"/>
      <c r="H5" s="263"/>
      <c r="I5" s="263"/>
      <c r="J5" s="263"/>
      <c r="K5" s="262"/>
    </row>
    <row r="6" spans="2:11" ht="15" customHeight="1">
      <c r="B6" s="261"/>
      <c r="C6" s="389" t="s">
        <v>998</v>
      </c>
      <c r="D6" s="389"/>
      <c r="E6" s="389"/>
      <c r="F6" s="389"/>
      <c r="G6" s="389"/>
      <c r="H6" s="389"/>
      <c r="I6" s="389"/>
      <c r="J6" s="389"/>
      <c r="K6" s="262"/>
    </row>
    <row r="7" spans="2:11" ht="15" customHeight="1">
      <c r="B7" s="265"/>
      <c r="C7" s="389" t="s">
        <v>999</v>
      </c>
      <c r="D7" s="389"/>
      <c r="E7" s="389"/>
      <c r="F7" s="389"/>
      <c r="G7" s="389"/>
      <c r="H7" s="389"/>
      <c r="I7" s="389"/>
      <c r="J7" s="389"/>
      <c r="K7" s="262"/>
    </row>
    <row r="8" spans="2:11" ht="12.75" customHeight="1">
      <c r="B8" s="265"/>
      <c r="C8" s="264"/>
      <c r="D8" s="264"/>
      <c r="E8" s="264"/>
      <c r="F8" s="264"/>
      <c r="G8" s="264"/>
      <c r="H8" s="264"/>
      <c r="I8" s="264"/>
      <c r="J8" s="264"/>
      <c r="K8" s="262"/>
    </row>
    <row r="9" spans="2:11" ht="15" customHeight="1">
      <c r="B9" s="265"/>
      <c r="C9" s="389" t="s">
        <v>1000</v>
      </c>
      <c r="D9" s="389"/>
      <c r="E9" s="389"/>
      <c r="F9" s="389"/>
      <c r="G9" s="389"/>
      <c r="H9" s="389"/>
      <c r="I9" s="389"/>
      <c r="J9" s="389"/>
      <c r="K9" s="262"/>
    </row>
    <row r="10" spans="2:11" ht="15" customHeight="1">
      <c r="B10" s="265"/>
      <c r="C10" s="264"/>
      <c r="D10" s="389" t="s">
        <v>1001</v>
      </c>
      <c r="E10" s="389"/>
      <c r="F10" s="389"/>
      <c r="G10" s="389"/>
      <c r="H10" s="389"/>
      <c r="I10" s="389"/>
      <c r="J10" s="389"/>
      <c r="K10" s="262"/>
    </row>
    <row r="11" spans="2:11" ht="15" customHeight="1">
      <c r="B11" s="265"/>
      <c r="C11" s="266"/>
      <c r="D11" s="389" t="s">
        <v>1002</v>
      </c>
      <c r="E11" s="389"/>
      <c r="F11" s="389"/>
      <c r="G11" s="389"/>
      <c r="H11" s="389"/>
      <c r="I11" s="389"/>
      <c r="J11" s="389"/>
      <c r="K11" s="262"/>
    </row>
    <row r="12" spans="2:11" ht="15" customHeight="1">
      <c r="B12" s="265"/>
      <c r="C12" s="266"/>
      <c r="D12" s="264"/>
      <c r="E12" s="264"/>
      <c r="F12" s="264"/>
      <c r="G12" s="264"/>
      <c r="H12" s="264"/>
      <c r="I12" s="264"/>
      <c r="J12" s="264"/>
      <c r="K12" s="262"/>
    </row>
    <row r="13" spans="2:11" ht="15" customHeight="1">
      <c r="B13" s="265"/>
      <c r="C13" s="266"/>
      <c r="D13" s="267" t="s">
        <v>1003</v>
      </c>
      <c r="E13" s="264"/>
      <c r="F13" s="264"/>
      <c r="G13" s="264"/>
      <c r="H13" s="264"/>
      <c r="I13" s="264"/>
      <c r="J13" s="264"/>
      <c r="K13" s="262"/>
    </row>
    <row r="14" spans="2:11" ht="12.75" customHeight="1">
      <c r="B14" s="265"/>
      <c r="C14" s="266"/>
      <c r="D14" s="266"/>
      <c r="E14" s="266"/>
      <c r="F14" s="266"/>
      <c r="G14" s="266"/>
      <c r="H14" s="266"/>
      <c r="I14" s="266"/>
      <c r="J14" s="266"/>
      <c r="K14" s="262"/>
    </row>
    <row r="15" spans="2:11" ht="15" customHeight="1">
      <c r="B15" s="265"/>
      <c r="C15" s="266"/>
      <c r="D15" s="389" t="s">
        <v>1004</v>
      </c>
      <c r="E15" s="389"/>
      <c r="F15" s="389"/>
      <c r="G15" s="389"/>
      <c r="H15" s="389"/>
      <c r="I15" s="389"/>
      <c r="J15" s="389"/>
      <c r="K15" s="262"/>
    </row>
    <row r="16" spans="2:11" ht="15" customHeight="1">
      <c r="B16" s="265"/>
      <c r="C16" s="266"/>
      <c r="D16" s="389" t="s">
        <v>1005</v>
      </c>
      <c r="E16" s="389"/>
      <c r="F16" s="389"/>
      <c r="G16" s="389"/>
      <c r="H16" s="389"/>
      <c r="I16" s="389"/>
      <c r="J16" s="389"/>
      <c r="K16" s="262"/>
    </row>
    <row r="17" spans="2:11" ht="15" customHeight="1">
      <c r="B17" s="265"/>
      <c r="C17" s="266"/>
      <c r="D17" s="389" t="s">
        <v>1006</v>
      </c>
      <c r="E17" s="389"/>
      <c r="F17" s="389"/>
      <c r="G17" s="389"/>
      <c r="H17" s="389"/>
      <c r="I17" s="389"/>
      <c r="J17" s="389"/>
      <c r="K17" s="262"/>
    </row>
    <row r="18" spans="2:11" ht="15" customHeight="1">
      <c r="B18" s="265"/>
      <c r="C18" s="266"/>
      <c r="D18" s="266"/>
      <c r="E18" s="268" t="s">
        <v>80</v>
      </c>
      <c r="F18" s="389" t="s">
        <v>1007</v>
      </c>
      <c r="G18" s="389"/>
      <c r="H18" s="389"/>
      <c r="I18" s="389"/>
      <c r="J18" s="389"/>
      <c r="K18" s="262"/>
    </row>
    <row r="19" spans="2:11" ht="15" customHeight="1">
      <c r="B19" s="265"/>
      <c r="C19" s="266"/>
      <c r="D19" s="266"/>
      <c r="E19" s="268" t="s">
        <v>1008</v>
      </c>
      <c r="F19" s="389" t="s">
        <v>1009</v>
      </c>
      <c r="G19" s="389"/>
      <c r="H19" s="389"/>
      <c r="I19" s="389"/>
      <c r="J19" s="389"/>
      <c r="K19" s="262"/>
    </row>
    <row r="20" spans="2:11" ht="15" customHeight="1">
      <c r="B20" s="265"/>
      <c r="C20" s="266"/>
      <c r="D20" s="266"/>
      <c r="E20" s="268" t="s">
        <v>1010</v>
      </c>
      <c r="F20" s="389" t="s">
        <v>1011</v>
      </c>
      <c r="G20" s="389"/>
      <c r="H20" s="389"/>
      <c r="I20" s="389"/>
      <c r="J20" s="389"/>
      <c r="K20" s="262"/>
    </row>
    <row r="21" spans="2:11" ht="15" customHeight="1">
      <c r="B21" s="265"/>
      <c r="C21" s="266"/>
      <c r="D21" s="266"/>
      <c r="E21" s="268" t="s">
        <v>1012</v>
      </c>
      <c r="F21" s="389" t="s">
        <v>1013</v>
      </c>
      <c r="G21" s="389"/>
      <c r="H21" s="389"/>
      <c r="I21" s="389"/>
      <c r="J21" s="389"/>
      <c r="K21" s="262"/>
    </row>
    <row r="22" spans="2:11" ht="15" customHeight="1">
      <c r="B22" s="265"/>
      <c r="C22" s="266"/>
      <c r="D22" s="266"/>
      <c r="E22" s="268" t="s">
        <v>1014</v>
      </c>
      <c r="F22" s="389" t="s">
        <v>1015</v>
      </c>
      <c r="G22" s="389"/>
      <c r="H22" s="389"/>
      <c r="I22" s="389"/>
      <c r="J22" s="389"/>
      <c r="K22" s="262"/>
    </row>
    <row r="23" spans="2:11" ht="15" customHeight="1">
      <c r="B23" s="265"/>
      <c r="C23" s="266"/>
      <c r="D23" s="266"/>
      <c r="E23" s="268" t="s">
        <v>1016</v>
      </c>
      <c r="F23" s="389" t="s">
        <v>1017</v>
      </c>
      <c r="G23" s="389"/>
      <c r="H23" s="389"/>
      <c r="I23" s="389"/>
      <c r="J23" s="389"/>
      <c r="K23" s="262"/>
    </row>
    <row r="24" spans="2:11" ht="12.75" customHeight="1">
      <c r="B24" s="265"/>
      <c r="C24" s="266"/>
      <c r="D24" s="266"/>
      <c r="E24" s="266"/>
      <c r="F24" s="266"/>
      <c r="G24" s="266"/>
      <c r="H24" s="266"/>
      <c r="I24" s="266"/>
      <c r="J24" s="266"/>
      <c r="K24" s="262"/>
    </row>
    <row r="25" spans="2:11" ht="15" customHeight="1">
      <c r="B25" s="265"/>
      <c r="C25" s="389" t="s">
        <v>1018</v>
      </c>
      <c r="D25" s="389"/>
      <c r="E25" s="389"/>
      <c r="F25" s="389"/>
      <c r="G25" s="389"/>
      <c r="H25" s="389"/>
      <c r="I25" s="389"/>
      <c r="J25" s="389"/>
      <c r="K25" s="262"/>
    </row>
    <row r="26" spans="2:11" ht="15" customHeight="1">
      <c r="B26" s="265"/>
      <c r="C26" s="389" t="s">
        <v>1019</v>
      </c>
      <c r="D26" s="389"/>
      <c r="E26" s="389"/>
      <c r="F26" s="389"/>
      <c r="G26" s="389"/>
      <c r="H26" s="389"/>
      <c r="I26" s="389"/>
      <c r="J26" s="389"/>
      <c r="K26" s="262"/>
    </row>
    <row r="27" spans="2:11" ht="15" customHeight="1">
      <c r="B27" s="265"/>
      <c r="C27" s="264"/>
      <c r="D27" s="389" t="s">
        <v>1020</v>
      </c>
      <c r="E27" s="389"/>
      <c r="F27" s="389"/>
      <c r="G27" s="389"/>
      <c r="H27" s="389"/>
      <c r="I27" s="389"/>
      <c r="J27" s="389"/>
      <c r="K27" s="262"/>
    </row>
    <row r="28" spans="2:11" ht="15" customHeight="1">
      <c r="B28" s="265"/>
      <c r="C28" s="266"/>
      <c r="D28" s="389" t="s">
        <v>1021</v>
      </c>
      <c r="E28" s="389"/>
      <c r="F28" s="389"/>
      <c r="G28" s="389"/>
      <c r="H28" s="389"/>
      <c r="I28" s="389"/>
      <c r="J28" s="389"/>
      <c r="K28" s="262"/>
    </row>
    <row r="29" spans="2:11" ht="12.75" customHeight="1">
      <c r="B29" s="265"/>
      <c r="C29" s="266"/>
      <c r="D29" s="266"/>
      <c r="E29" s="266"/>
      <c r="F29" s="266"/>
      <c r="G29" s="266"/>
      <c r="H29" s="266"/>
      <c r="I29" s="266"/>
      <c r="J29" s="266"/>
      <c r="K29" s="262"/>
    </row>
    <row r="30" spans="2:11" ht="15" customHeight="1">
      <c r="B30" s="265"/>
      <c r="C30" s="266"/>
      <c r="D30" s="389" t="s">
        <v>1022</v>
      </c>
      <c r="E30" s="389"/>
      <c r="F30" s="389"/>
      <c r="G30" s="389"/>
      <c r="H30" s="389"/>
      <c r="I30" s="389"/>
      <c r="J30" s="389"/>
      <c r="K30" s="262"/>
    </row>
    <row r="31" spans="2:11" ht="15" customHeight="1">
      <c r="B31" s="265"/>
      <c r="C31" s="266"/>
      <c r="D31" s="389" t="s">
        <v>1023</v>
      </c>
      <c r="E31" s="389"/>
      <c r="F31" s="389"/>
      <c r="G31" s="389"/>
      <c r="H31" s="389"/>
      <c r="I31" s="389"/>
      <c r="J31" s="389"/>
      <c r="K31" s="262"/>
    </row>
    <row r="32" spans="2:11" ht="12.75" customHeight="1">
      <c r="B32" s="265"/>
      <c r="C32" s="266"/>
      <c r="D32" s="266"/>
      <c r="E32" s="266"/>
      <c r="F32" s="266"/>
      <c r="G32" s="266"/>
      <c r="H32" s="266"/>
      <c r="I32" s="266"/>
      <c r="J32" s="266"/>
      <c r="K32" s="262"/>
    </row>
    <row r="33" spans="2:11" ht="15" customHeight="1">
      <c r="B33" s="265"/>
      <c r="C33" s="266"/>
      <c r="D33" s="389" t="s">
        <v>1024</v>
      </c>
      <c r="E33" s="389"/>
      <c r="F33" s="389"/>
      <c r="G33" s="389"/>
      <c r="H33" s="389"/>
      <c r="I33" s="389"/>
      <c r="J33" s="389"/>
      <c r="K33" s="262"/>
    </row>
    <row r="34" spans="2:11" ht="15" customHeight="1">
      <c r="B34" s="265"/>
      <c r="C34" s="266"/>
      <c r="D34" s="389" t="s">
        <v>1025</v>
      </c>
      <c r="E34" s="389"/>
      <c r="F34" s="389"/>
      <c r="G34" s="389"/>
      <c r="H34" s="389"/>
      <c r="I34" s="389"/>
      <c r="J34" s="389"/>
      <c r="K34" s="262"/>
    </row>
    <row r="35" spans="2:11" ht="15" customHeight="1">
      <c r="B35" s="265"/>
      <c r="C35" s="266"/>
      <c r="D35" s="389" t="s">
        <v>1026</v>
      </c>
      <c r="E35" s="389"/>
      <c r="F35" s="389"/>
      <c r="G35" s="389"/>
      <c r="H35" s="389"/>
      <c r="I35" s="389"/>
      <c r="J35" s="389"/>
      <c r="K35" s="262"/>
    </row>
    <row r="36" spans="2:11" ht="15" customHeight="1">
      <c r="B36" s="265"/>
      <c r="C36" s="266"/>
      <c r="D36" s="264"/>
      <c r="E36" s="267" t="s">
        <v>109</v>
      </c>
      <c r="F36" s="264"/>
      <c r="G36" s="389" t="s">
        <v>1027</v>
      </c>
      <c r="H36" s="389"/>
      <c r="I36" s="389"/>
      <c r="J36" s="389"/>
      <c r="K36" s="262"/>
    </row>
    <row r="37" spans="2:11" ht="30.75" customHeight="1">
      <c r="B37" s="265"/>
      <c r="C37" s="266"/>
      <c r="D37" s="264"/>
      <c r="E37" s="267" t="s">
        <v>1028</v>
      </c>
      <c r="F37" s="264"/>
      <c r="G37" s="389" t="s">
        <v>1029</v>
      </c>
      <c r="H37" s="389"/>
      <c r="I37" s="389"/>
      <c r="J37" s="389"/>
      <c r="K37" s="262"/>
    </row>
    <row r="38" spans="2:11" ht="15" customHeight="1">
      <c r="B38" s="265"/>
      <c r="C38" s="266"/>
      <c r="D38" s="264"/>
      <c r="E38" s="267" t="s">
        <v>54</v>
      </c>
      <c r="F38" s="264"/>
      <c r="G38" s="389" t="s">
        <v>1030</v>
      </c>
      <c r="H38" s="389"/>
      <c r="I38" s="389"/>
      <c r="J38" s="389"/>
      <c r="K38" s="262"/>
    </row>
    <row r="39" spans="2:11" ht="15" customHeight="1">
      <c r="B39" s="265"/>
      <c r="C39" s="266"/>
      <c r="D39" s="264"/>
      <c r="E39" s="267" t="s">
        <v>55</v>
      </c>
      <c r="F39" s="264"/>
      <c r="G39" s="389" t="s">
        <v>1031</v>
      </c>
      <c r="H39" s="389"/>
      <c r="I39" s="389"/>
      <c r="J39" s="389"/>
      <c r="K39" s="262"/>
    </row>
    <row r="40" spans="2:11" ht="15" customHeight="1">
      <c r="B40" s="265"/>
      <c r="C40" s="266"/>
      <c r="D40" s="264"/>
      <c r="E40" s="267" t="s">
        <v>110</v>
      </c>
      <c r="F40" s="264"/>
      <c r="G40" s="389" t="s">
        <v>1032</v>
      </c>
      <c r="H40" s="389"/>
      <c r="I40" s="389"/>
      <c r="J40" s="389"/>
      <c r="K40" s="262"/>
    </row>
    <row r="41" spans="2:11" ht="15" customHeight="1">
      <c r="B41" s="265"/>
      <c r="C41" s="266"/>
      <c r="D41" s="264"/>
      <c r="E41" s="267" t="s">
        <v>111</v>
      </c>
      <c r="F41" s="264"/>
      <c r="G41" s="389" t="s">
        <v>1033</v>
      </c>
      <c r="H41" s="389"/>
      <c r="I41" s="389"/>
      <c r="J41" s="389"/>
      <c r="K41" s="262"/>
    </row>
    <row r="42" spans="2:11" ht="15" customHeight="1">
      <c r="B42" s="265"/>
      <c r="C42" s="266"/>
      <c r="D42" s="264"/>
      <c r="E42" s="267" t="s">
        <v>1034</v>
      </c>
      <c r="F42" s="264"/>
      <c r="G42" s="389" t="s">
        <v>1035</v>
      </c>
      <c r="H42" s="389"/>
      <c r="I42" s="389"/>
      <c r="J42" s="389"/>
      <c r="K42" s="262"/>
    </row>
    <row r="43" spans="2:11" ht="15" customHeight="1">
      <c r="B43" s="265"/>
      <c r="C43" s="266"/>
      <c r="D43" s="264"/>
      <c r="E43" s="267"/>
      <c r="F43" s="264"/>
      <c r="G43" s="389" t="s">
        <v>1036</v>
      </c>
      <c r="H43" s="389"/>
      <c r="I43" s="389"/>
      <c r="J43" s="389"/>
      <c r="K43" s="262"/>
    </row>
    <row r="44" spans="2:11" ht="15" customHeight="1">
      <c r="B44" s="265"/>
      <c r="C44" s="266"/>
      <c r="D44" s="264"/>
      <c r="E44" s="267" t="s">
        <v>1037</v>
      </c>
      <c r="F44" s="264"/>
      <c r="G44" s="389" t="s">
        <v>1038</v>
      </c>
      <c r="H44" s="389"/>
      <c r="I44" s="389"/>
      <c r="J44" s="389"/>
      <c r="K44" s="262"/>
    </row>
    <row r="45" spans="2:11" ht="15" customHeight="1">
      <c r="B45" s="265"/>
      <c r="C45" s="266"/>
      <c r="D45" s="264"/>
      <c r="E45" s="267" t="s">
        <v>113</v>
      </c>
      <c r="F45" s="264"/>
      <c r="G45" s="389" t="s">
        <v>1039</v>
      </c>
      <c r="H45" s="389"/>
      <c r="I45" s="389"/>
      <c r="J45" s="389"/>
      <c r="K45" s="262"/>
    </row>
    <row r="46" spans="2:11" ht="12.75" customHeight="1">
      <c r="B46" s="265"/>
      <c r="C46" s="266"/>
      <c r="D46" s="264"/>
      <c r="E46" s="264"/>
      <c r="F46" s="264"/>
      <c r="G46" s="264"/>
      <c r="H46" s="264"/>
      <c r="I46" s="264"/>
      <c r="J46" s="264"/>
      <c r="K46" s="262"/>
    </row>
    <row r="47" spans="2:11" ht="15" customHeight="1">
      <c r="B47" s="265"/>
      <c r="C47" s="266"/>
      <c r="D47" s="389" t="s">
        <v>1040</v>
      </c>
      <c r="E47" s="389"/>
      <c r="F47" s="389"/>
      <c r="G47" s="389"/>
      <c r="H47" s="389"/>
      <c r="I47" s="389"/>
      <c r="J47" s="389"/>
      <c r="K47" s="262"/>
    </row>
    <row r="48" spans="2:11" ht="15" customHeight="1">
      <c r="B48" s="265"/>
      <c r="C48" s="266"/>
      <c r="D48" s="266"/>
      <c r="E48" s="389" t="s">
        <v>1041</v>
      </c>
      <c r="F48" s="389"/>
      <c r="G48" s="389"/>
      <c r="H48" s="389"/>
      <c r="I48" s="389"/>
      <c r="J48" s="389"/>
      <c r="K48" s="262"/>
    </row>
    <row r="49" spans="2:11" ht="15" customHeight="1">
      <c r="B49" s="265"/>
      <c r="C49" s="266"/>
      <c r="D49" s="266"/>
      <c r="E49" s="389" t="s">
        <v>1042</v>
      </c>
      <c r="F49" s="389"/>
      <c r="G49" s="389"/>
      <c r="H49" s="389"/>
      <c r="I49" s="389"/>
      <c r="J49" s="389"/>
      <c r="K49" s="262"/>
    </row>
    <row r="50" spans="2:11" ht="15" customHeight="1">
      <c r="B50" s="265"/>
      <c r="C50" s="266"/>
      <c r="D50" s="266"/>
      <c r="E50" s="389" t="s">
        <v>1043</v>
      </c>
      <c r="F50" s="389"/>
      <c r="G50" s="389"/>
      <c r="H50" s="389"/>
      <c r="I50" s="389"/>
      <c r="J50" s="389"/>
      <c r="K50" s="262"/>
    </row>
    <row r="51" spans="2:11" ht="15" customHeight="1">
      <c r="B51" s="265"/>
      <c r="C51" s="266"/>
      <c r="D51" s="389" t="s">
        <v>1044</v>
      </c>
      <c r="E51" s="389"/>
      <c r="F51" s="389"/>
      <c r="G51" s="389"/>
      <c r="H51" s="389"/>
      <c r="I51" s="389"/>
      <c r="J51" s="389"/>
      <c r="K51" s="262"/>
    </row>
    <row r="52" spans="2:11" ht="25.5" customHeight="1">
      <c r="B52" s="261"/>
      <c r="C52" s="391" t="s">
        <v>1045</v>
      </c>
      <c r="D52" s="391"/>
      <c r="E52" s="391"/>
      <c r="F52" s="391"/>
      <c r="G52" s="391"/>
      <c r="H52" s="391"/>
      <c r="I52" s="391"/>
      <c r="J52" s="391"/>
      <c r="K52" s="262"/>
    </row>
    <row r="53" spans="2:11" ht="5.25" customHeight="1">
      <c r="B53" s="261"/>
      <c r="C53" s="263"/>
      <c r="D53" s="263"/>
      <c r="E53" s="263"/>
      <c r="F53" s="263"/>
      <c r="G53" s="263"/>
      <c r="H53" s="263"/>
      <c r="I53" s="263"/>
      <c r="J53" s="263"/>
      <c r="K53" s="262"/>
    </row>
    <row r="54" spans="2:11" ht="15" customHeight="1">
      <c r="B54" s="261"/>
      <c r="C54" s="389" t="s">
        <v>1046</v>
      </c>
      <c r="D54" s="389"/>
      <c r="E54" s="389"/>
      <c r="F54" s="389"/>
      <c r="G54" s="389"/>
      <c r="H54" s="389"/>
      <c r="I54" s="389"/>
      <c r="J54" s="389"/>
      <c r="K54" s="262"/>
    </row>
    <row r="55" spans="2:11" ht="15" customHeight="1">
      <c r="B55" s="261"/>
      <c r="C55" s="389" t="s">
        <v>1047</v>
      </c>
      <c r="D55" s="389"/>
      <c r="E55" s="389"/>
      <c r="F55" s="389"/>
      <c r="G55" s="389"/>
      <c r="H55" s="389"/>
      <c r="I55" s="389"/>
      <c r="J55" s="389"/>
      <c r="K55" s="262"/>
    </row>
    <row r="56" spans="2:11" ht="12.75" customHeight="1">
      <c r="B56" s="261"/>
      <c r="C56" s="264"/>
      <c r="D56" s="264"/>
      <c r="E56" s="264"/>
      <c r="F56" s="264"/>
      <c r="G56" s="264"/>
      <c r="H56" s="264"/>
      <c r="I56" s="264"/>
      <c r="J56" s="264"/>
      <c r="K56" s="262"/>
    </row>
    <row r="57" spans="2:11" ht="15" customHeight="1">
      <c r="B57" s="261"/>
      <c r="C57" s="389" t="s">
        <v>1048</v>
      </c>
      <c r="D57" s="389"/>
      <c r="E57" s="389"/>
      <c r="F57" s="389"/>
      <c r="G57" s="389"/>
      <c r="H57" s="389"/>
      <c r="I57" s="389"/>
      <c r="J57" s="389"/>
      <c r="K57" s="262"/>
    </row>
    <row r="58" spans="2:11" ht="15" customHeight="1">
      <c r="B58" s="261"/>
      <c r="C58" s="266"/>
      <c r="D58" s="389" t="s">
        <v>1049</v>
      </c>
      <c r="E58" s="389"/>
      <c r="F58" s="389"/>
      <c r="G58" s="389"/>
      <c r="H58" s="389"/>
      <c r="I58" s="389"/>
      <c r="J58" s="389"/>
      <c r="K58" s="262"/>
    </row>
    <row r="59" spans="2:11" ht="15" customHeight="1">
      <c r="B59" s="261"/>
      <c r="C59" s="266"/>
      <c r="D59" s="389" t="s">
        <v>1050</v>
      </c>
      <c r="E59" s="389"/>
      <c r="F59" s="389"/>
      <c r="G59" s="389"/>
      <c r="H59" s="389"/>
      <c r="I59" s="389"/>
      <c r="J59" s="389"/>
      <c r="K59" s="262"/>
    </row>
    <row r="60" spans="2:11" ht="15" customHeight="1">
      <c r="B60" s="261"/>
      <c r="C60" s="266"/>
      <c r="D60" s="389" t="s">
        <v>1051</v>
      </c>
      <c r="E60" s="389"/>
      <c r="F60" s="389"/>
      <c r="G60" s="389"/>
      <c r="H60" s="389"/>
      <c r="I60" s="389"/>
      <c r="J60" s="389"/>
      <c r="K60" s="262"/>
    </row>
    <row r="61" spans="2:11" ht="15" customHeight="1">
      <c r="B61" s="261"/>
      <c r="C61" s="266"/>
      <c r="D61" s="389" t="s">
        <v>1052</v>
      </c>
      <c r="E61" s="389"/>
      <c r="F61" s="389"/>
      <c r="G61" s="389"/>
      <c r="H61" s="389"/>
      <c r="I61" s="389"/>
      <c r="J61" s="389"/>
      <c r="K61" s="262"/>
    </row>
    <row r="62" spans="2:11" ht="15" customHeight="1">
      <c r="B62" s="261"/>
      <c r="C62" s="266"/>
      <c r="D62" s="390" t="s">
        <v>1053</v>
      </c>
      <c r="E62" s="390"/>
      <c r="F62" s="390"/>
      <c r="G62" s="390"/>
      <c r="H62" s="390"/>
      <c r="I62" s="390"/>
      <c r="J62" s="390"/>
      <c r="K62" s="262"/>
    </row>
    <row r="63" spans="2:11" ht="15" customHeight="1">
      <c r="B63" s="261"/>
      <c r="C63" s="266"/>
      <c r="D63" s="389" t="s">
        <v>1054</v>
      </c>
      <c r="E63" s="389"/>
      <c r="F63" s="389"/>
      <c r="G63" s="389"/>
      <c r="H63" s="389"/>
      <c r="I63" s="389"/>
      <c r="J63" s="389"/>
      <c r="K63" s="262"/>
    </row>
    <row r="64" spans="2:11" ht="12.75" customHeight="1">
      <c r="B64" s="261"/>
      <c r="C64" s="266"/>
      <c r="D64" s="266"/>
      <c r="E64" s="269"/>
      <c r="F64" s="266"/>
      <c r="G64" s="266"/>
      <c r="H64" s="266"/>
      <c r="I64" s="266"/>
      <c r="J64" s="266"/>
      <c r="K64" s="262"/>
    </row>
    <row r="65" spans="2:11" ht="15" customHeight="1">
      <c r="B65" s="261"/>
      <c r="C65" s="266"/>
      <c r="D65" s="389" t="s">
        <v>1055</v>
      </c>
      <c r="E65" s="389"/>
      <c r="F65" s="389"/>
      <c r="G65" s="389"/>
      <c r="H65" s="389"/>
      <c r="I65" s="389"/>
      <c r="J65" s="389"/>
      <c r="K65" s="262"/>
    </row>
    <row r="66" spans="2:11" ht="15" customHeight="1">
      <c r="B66" s="261"/>
      <c r="C66" s="266"/>
      <c r="D66" s="390" t="s">
        <v>1056</v>
      </c>
      <c r="E66" s="390"/>
      <c r="F66" s="390"/>
      <c r="G66" s="390"/>
      <c r="H66" s="390"/>
      <c r="I66" s="390"/>
      <c r="J66" s="390"/>
      <c r="K66" s="262"/>
    </row>
    <row r="67" spans="2:11" ht="15" customHeight="1">
      <c r="B67" s="261"/>
      <c r="C67" s="266"/>
      <c r="D67" s="389" t="s">
        <v>1057</v>
      </c>
      <c r="E67" s="389"/>
      <c r="F67" s="389"/>
      <c r="G67" s="389"/>
      <c r="H67" s="389"/>
      <c r="I67" s="389"/>
      <c r="J67" s="389"/>
      <c r="K67" s="262"/>
    </row>
    <row r="68" spans="2:11" ht="15" customHeight="1">
      <c r="B68" s="261"/>
      <c r="C68" s="266"/>
      <c r="D68" s="389" t="s">
        <v>1058</v>
      </c>
      <c r="E68" s="389"/>
      <c r="F68" s="389"/>
      <c r="G68" s="389"/>
      <c r="H68" s="389"/>
      <c r="I68" s="389"/>
      <c r="J68" s="389"/>
      <c r="K68" s="262"/>
    </row>
    <row r="69" spans="2:11" ht="15" customHeight="1">
      <c r="B69" s="261"/>
      <c r="C69" s="266"/>
      <c r="D69" s="389" t="s">
        <v>1059</v>
      </c>
      <c r="E69" s="389"/>
      <c r="F69" s="389"/>
      <c r="G69" s="389"/>
      <c r="H69" s="389"/>
      <c r="I69" s="389"/>
      <c r="J69" s="389"/>
      <c r="K69" s="262"/>
    </row>
    <row r="70" spans="2:11" ht="15" customHeight="1">
      <c r="B70" s="261"/>
      <c r="C70" s="266"/>
      <c r="D70" s="389" t="s">
        <v>1060</v>
      </c>
      <c r="E70" s="389"/>
      <c r="F70" s="389"/>
      <c r="G70" s="389"/>
      <c r="H70" s="389"/>
      <c r="I70" s="389"/>
      <c r="J70" s="389"/>
      <c r="K70" s="262"/>
    </row>
    <row r="71" spans="2:11" ht="12.75" customHeight="1">
      <c r="B71" s="270"/>
      <c r="C71" s="271"/>
      <c r="D71" s="271"/>
      <c r="E71" s="271"/>
      <c r="F71" s="271"/>
      <c r="G71" s="271"/>
      <c r="H71" s="271"/>
      <c r="I71" s="271"/>
      <c r="J71" s="271"/>
      <c r="K71" s="272"/>
    </row>
    <row r="72" spans="2:11" ht="18.75" customHeight="1">
      <c r="B72" s="273"/>
      <c r="C72" s="273"/>
      <c r="D72" s="273"/>
      <c r="E72" s="273"/>
      <c r="F72" s="273"/>
      <c r="G72" s="273"/>
      <c r="H72" s="273"/>
      <c r="I72" s="273"/>
      <c r="J72" s="273"/>
      <c r="K72" s="274"/>
    </row>
    <row r="73" spans="2:11" ht="18.75" customHeight="1">
      <c r="B73" s="274"/>
      <c r="C73" s="274"/>
      <c r="D73" s="274"/>
      <c r="E73" s="274"/>
      <c r="F73" s="274"/>
      <c r="G73" s="274"/>
      <c r="H73" s="274"/>
      <c r="I73" s="274"/>
      <c r="J73" s="274"/>
      <c r="K73" s="274"/>
    </row>
    <row r="74" spans="2:11" ht="7.5" customHeight="1">
      <c r="B74" s="275"/>
      <c r="C74" s="276"/>
      <c r="D74" s="276"/>
      <c r="E74" s="276"/>
      <c r="F74" s="276"/>
      <c r="G74" s="276"/>
      <c r="H74" s="276"/>
      <c r="I74" s="276"/>
      <c r="J74" s="276"/>
      <c r="K74" s="277"/>
    </row>
    <row r="75" spans="2:11" ht="45" customHeight="1">
      <c r="B75" s="278"/>
      <c r="C75" s="388" t="s">
        <v>1061</v>
      </c>
      <c r="D75" s="388"/>
      <c r="E75" s="388"/>
      <c r="F75" s="388"/>
      <c r="G75" s="388"/>
      <c r="H75" s="388"/>
      <c r="I75" s="388"/>
      <c r="J75" s="388"/>
      <c r="K75" s="279"/>
    </row>
    <row r="76" spans="2:11" ht="17.25" customHeight="1">
      <c r="B76" s="278"/>
      <c r="C76" s="280" t="s">
        <v>1062</v>
      </c>
      <c r="D76" s="280"/>
      <c r="E76" s="280"/>
      <c r="F76" s="280" t="s">
        <v>1063</v>
      </c>
      <c r="G76" s="281"/>
      <c r="H76" s="280" t="s">
        <v>55</v>
      </c>
      <c r="I76" s="280" t="s">
        <v>58</v>
      </c>
      <c r="J76" s="280" t="s">
        <v>1064</v>
      </c>
      <c r="K76" s="279"/>
    </row>
    <row r="77" spans="2:11" ht="17.25" customHeight="1">
      <c r="B77" s="278"/>
      <c r="C77" s="282" t="s">
        <v>1065</v>
      </c>
      <c r="D77" s="282"/>
      <c r="E77" s="282"/>
      <c r="F77" s="283" t="s">
        <v>1066</v>
      </c>
      <c r="G77" s="284"/>
      <c r="H77" s="282"/>
      <c r="I77" s="282"/>
      <c r="J77" s="282" t="s">
        <v>1067</v>
      </c>
      <c r="K77" s="279"/>
    </row>
    <row r="78" spans="2:11" ht="5.25" customHeight="1">
      <c r="B78" s="278"/>
      <c r="C78" s="285"/>
      <c r="D78" s="285"/>
      <c r="E78" s="285"/>
      <c r="F78" s="285"/>
      <c r="G78" s="286"/>
      <c r="H78" s="285"/>
      <c r="I78" s="285"/>
      <c r="J78" s="285"/>
      <c r="K78" s="279"/>
    </row>
    <row r="79" spans="2:11" ht="15" customHeight="1">
      <c r="B79" s="278"/>
      <c r="C79" s="267" t="s">
        <v>54</v>
      </c>
      <c r="D79" s="285"/>
      <c r="E79" s="285"/>
      <c r="F79" s="287" t="s">
        <v>1068</v>
      </c>
      <c r="G79" s="286"/>
      <c r="H79" s="267" t="s">
        <v>1069</v>
      </c>
      <c r="I79" s="267" t="s">
        <v>1070</v>
      </c>
      <c r="J79" s="267">
        <v>20</v>
      </c>
      <c r="K79" s="279"/>
    </row>
    <row r="80" spans="2:11" ht="15" customHeight="1">
      <c r="B80" s="278"/>
      <c r="C80" s="267" t="s">
        <v>1071</v>
      </c>
      <c r="D80" s="267"/>
      <c r="E80" s="267"/>
      <c r="F80" s="287" t="s">
        <v>1068</v>
      </c>
      <c r="G80" s="286"/>
      <c r="H80" s="267" t="s">
        <v>1072</v>
      </c>
      <c r="I80" s="267" t="s">
        <v>1070</v>
      </c>
      <c r="J80" s="267">
        <v>120</v>
      </c>
      <c r="K80" s="279"/>
    </row>
    <row r="81" spans="2:11" ht="15" customHeight="1">
      <c r="B81" s="288"/>
      <c r="C81" s="267" t="s">
        <v>1073</v>
      </c>
      <c r="D81" s="267"/>
      <c r="E81" s="267"/>
      <c r="F81" s="287" t="s">
        <v>1074</v>
      </c>
      <c r="G81" s="286"/>
      <c r="H81" s="267" t="s">
        <v>1075</v>
      </c>
      <c r="I81" s="267" t="s">
        <v>1070</v>
      </c>
      <c r="J81" s="267">
        <v>50</v>
      </c>
      <c r="K81" s="279"/>
    </row>
    <row r="82" spans="2:11" ht="15" customHeight="1">
      <c r="B82" s="288"/>
      <c r="C82" s="267" t="s">
        <v>1076</v>
      </c>
      <c r="D82" s="267"/>
      <c r="E82" s="267"/>
      <c r="F82" s="287" t="s">
        <v>1068</v>
      </c>
      <c r="G82" s="286"/>
      <c r="H82" s="267" t="s">
        <v>1077</v>
      </c>
      <c r="I82" s="267" t="s">
        <v>1078</v>
      </c>
      <c r="J82" s="267"/>
      <c r="K82" s="279"/>
    </row>
    <row r="83" spans="2:11" ht="15" customHeight="1">
      <c r="B83" s="288"/>
      <c r="C83" s="289" t="s">
        <v>1079</v>
      </c>
      <c r="D83" s="289"/>
      <c r="E83" s="289"/>
      <c r="F83" s="290" t="s">
        <v>1074</v>
      </c>
      <c r="G83" s="289"/>
      <c r="H83" s="289" t="s">
        <v>1080</v>
      </c>
      <c r="I83" s="289" t="s">
        <v>1070</v>
      </c>
      <c r="J83" s="289">
        <v>15</v>
      </c>
      <c r="K83" s="279"/>
    </row>
    <row r="84" spans="2:11" ht="15" customHeight="1">
      <c r="B84" s="288"/>
      <c r="C84" s="289" t="s">
        <v>1081</v>
      </c>
      <c r="D84" s="289"/>
      <c r="E84" s="289"/>
      <c r="F84" s="290" t="s">
        <v>1074</v>
      </c>
      <c r="G84" s="289"/>
      <c r="H84" s="289" t="s">
        <v>1082</v>
      </c>
      <c r="I84" s="289" t="s">
        <v>1070</v>
      </c>
      <c r="J84" s="289">
        <v>15</v>
      </c>
      <c r="K84" s="279"/>
    </row>
    <row r="85" spans="2:11" ht="15" customHeight="1">
      <c r="B85" s="288"/>
      <c r="C85" s="289" t="s">
        <v>1083</v>
      </c>
      <c r="D85" s="289"/>
      <c r="E85" s="289"/>
      <c r="F85" s="290" t="s">
        <v>1074</v>
      </c>
      <c r="G85" s="289"/>
      <c r="H85" s="289" t="s">
        <v>1084</v>
      </c>
      <c r="I85" s="289" t="s">
        <v>1070</v>
      </c>
      <c r="J85" s="289">
        <v>20</v>
      </c>
      <c r="K85" s="279"/>
    </row>
    <row r="86" spans="2:11" ht="15" customHeight="1">
      <c r="B86" s="288"/>
      <c r="C86" s="289" t="s">
        <v>1085</v>
      </c>
      <c r="D86" s="289"/>
      <c r="E86" s="289"/>
      <c r="F86" s="290" t="s">
        <v>1074</v>
      </c>
      <c r="G86" s="289"/>
      <c r="H86" s="289" t="s">
        <v>1086</v>
      </c>
      <c r="I86" s="289" t="s">
        <v>1070</v>
      </c>
      <c r="J86" s="289">
        <v>20</v>
      </c>
      <c r="K86" s="279"/>
    </row>
    <row r="87" spans="2:11" ht="15" customHeight="1">
      <c r="B87" s="288"/>
      <c r="C87" s="267" t="s">
        <v>1087</v>
      </c>
      <c r="D87" s="267"/>
      <c r="E87" s="267"/>
      <c r="F87" s="287" t="s">
        <v>1074</v>
      </c>
      <c r="G87" s="286"/>
      <c r="H87" s="267" t="s">
        <v>1088</v>
      </c>
      <c r="I87" s="267" t="s">
        <v>1070</v>
      </c>
      <c r="J87" s="267">
        <v>50</v>
      </c>
      <c r="K87" s="279"/>
    </row>
    <row r="88" spans="2:11" ht="15" customHeight="1">
      <c r="B88" s="288"/>
      <c r="C88" s="267" t="s">
        <v>1089</v>
      </c>
      <c r="D88" s="267"/>
      <c r="E88" s="267"/>
      <c r="F88" s="287" t="s">
        <v>1074</v>
      </c>
      <c r="G88" s="286"/>
      <c r="H88" s="267" t="s">
        <v>1090</v>
      </c>
      <c r="I88" s="267" t="s">
        <v>1070</v>
      </c>
      <c r="J88" s="267">
        <v>20</v>
      </c>
      <c r="K88" s="279"/>
    </row>
    <row r="89" spans="2:11" ht="15" customHeight="1">
      <c r="B89" s="288"/>
      <c r="C89" s="267" t="s">
        <v>1091</v>
      </c>
      <c r="D89" s="267"/>
      <c r="E89" s="267"/>
      <c r="F89" s="287" t="s">
        <v>1074</v>
      </c>
      <c r="G89" s="286"/>
      <c r="H89" s="267" t="s">
        <v>1092</v>
      </c>
      <c r="I89" s="267" t="s">
        <v>1070</v>
      </c>
      <c r="J89" s="267">
        <v>20</v>
      </c>
      <c r="K89" s="279"/>
    </row>
    <row r="90" spans="2:11" ht="15" customHeight="1">
      <c r="B90" s="288"/>
      <c r="C90" s="267" t="s">
        <v>1093</v>
      </c>
      <c r="D90" s="267"/>
      <c r="E90" s="267"/>
      <c r="F90" s="287" t="s">
        <v>1074</v>
      </c>
      <c r="G90" s="286"/>
      <c r="H90" s="267" t="s">
        <v>1094</v>
      </c>
      <c r="I90" s="267" t="s">
        <v>1070</v>
      </c>
      <c r="J90" s="267">
        <v>50</v>
      </c>
      <c r="K90" s="279"/>
    </row>
    <row r="91" spans="2:11" ht="15" customHeight="1">
      <c r="B91" s="288"/>
      <c r="C91" s="267" t="s">
        <v>1095</v>
      </c>
      <c r="D91" s="267"/>
      <c r="E91" s="267"/>
      <c r="F91" s="287" t="s">
        <v>1074</v>
      </c>
      <c r="G91" s="286"/>
      <c r="H91" s="267" t="s">
        <v>1095</v>
      </c>
      <c r="I91" s="267" t="s">
        <v>1070</v>
      </c>
      <c r="J91" s="267">
        <v>50</v>
      </c>
      <c r="K91" s="279"/>
    </row>
    <row r="92" spans="2:11" ht="15" customHeight="1">
      <c r="B92" s="288"/>
      <c r="C92" s="267" t="s">
        <v>1096</v>
      </c>
      <c r="D92" s="267"/>
      <c r="E92" s="267"/>
      <c r="F92" s="287" t="s">
        <v>1074</v>
      </c>
      <c r="G92" s="286"/>
      <c r="H92" s="267" t="s">
        <v>1097</v>
      </c>
      <c r="I92" s="267" t="s">
        <v>1070</v>
      </c>
      <c r="J92" s="267">
        <v>255</v>
      </c>
      <c r="K92" s="279"/>
    </row>
    <row r="93" spans="2:11" ht="15" customHeight="1">
      <c r="B93" s="288"/>
      <c r="C93" s="267" t="s">
        <v>1098</v>
      </c>
      <c r="D93" s="267"/>
      <c r="E93" s="267"/>
      <c r="F93" s="287" t="s">
        <v>1068</v>
      </c>
      <c r="G93" s="286"/>
      <c r="H93" s="267" t="s">
        <v>1099</v>
      </c>
      <c r="I93" s="267" t="s">
        <v>1100</v>
      </c>
      <c r="J93" s="267"/>
      <c r="K93" s="279"/>
    </row>
    <row r="94" spans="2:11" ht="15" customHeight="1">
      <c r="B94" s="288"/>
      <c r="C94" s="267" t="s">
        <v>1101</v>
      </c>
      <c r="D94" s="267"/>
      <c r="E94" s="267"/>
      <c r="F94" s="287" t="s">
        <v>1068</v>
      </c>
      <c r="G94" s="286"/>
      <c r="H94" s="267" t="s">
        <v>1102</v>
      </c>
      <c r="I94" s="267" t="s">
        <v>1103</v>
      </c>
      <c r="J94" s="267"/>
      <c r="K94" s="279"/>
    </row>
    <row r="95" spans="2:11" ht="15" customHeight="1">
      <c r="B95" s="288"/>
      <c r="C95" s="267" t="s">
        <v>1104</v>
      </c>
      <c r="D95" s="267"/>
      <c r="E95" s="267"/>
      <c r="F95" s="287" t="s">
        <v>1068</v>
      </c>
      <c r="G95" s="286"/>
      <c r="H95" s="267" t="s">
        <v>1104</v>
      </c>
      <c r="I95" s="267" t="s">
        <v>1103</v>
      </c>
      <c r="J95" s="267"/>
      <c r="K95" s="279"/>
    </row>
    <row r="96" spans="2:11" ht="15" customHeight="1">
      <c r="B96" s="288"/>
      <c r="C96" s="267" t="s">
        <v>39</v>
      </c>
      <c r="D96" s="267"/>
      <c r="E96" s="267"/>
      <c r="F96" s="287" t="s">
        <v>1068</v>
      </c>
      <c r="G96" s="286"/>
      <c r="H96" s="267" t="s">
        <v>1105</v>
      </c>
      <c r="I96" s="267" t="s">
        <v>1103</v>
      </c>
      <c r="J96" s="267"/>
      <c r="K96" s="279"/>
    </row>
    <row r="97" spans="2:11" ht="15" customHeight="1">
      <c r="B97" s="288"/>
      <c r="C97" s="267" t="s">
        <v>49</v>
      </c>
      <c r="D97" s="267"/>
      <c r="E97" s="267"/>
      <c r="F97" s="287" t="s">
        <v>1068</v>
      </c>
      <c r="G97" s="286"/>
      <c r="H97" s="267" t="s">
        <v>1106</v>
      </c>
      <c r="I97" s="267" t="s">
        <v>1103</v>
      </c>
      <c r="J97" s="267"/>
      <c r="K97" s="279"/>
    </row>
    <row r="98" spans="2:11" ht="15" customHeight="1">
      <c r="B98" s="291"/>
      <c r="C98" s="292"/>
      <c r="D98" s="292"/>
      <c r="E98" s="292"/>
      <c r="F98" s="292"/>
      <c r="G98" s="292"/>
      <c r="H98" s="292"/>
      <c r="I98" s="292"/>
      <c r="J98" s="292"/>
      <c r="K98" s="293"/>
    </row>
    <row r="99" spans="2:11" ht="18.75" customHeight="1">
      <c r="B99" s="294"/>
      <c r="C99" s="295"/>
      <c r="D99" s="295"/>
      <c r="E99" s="295"/>
      <c r="F99" s="295"/>
      <c r="G99" s="295"/>
      <c r="H99" s="295"/>
      <c r="I99" s="295"/>
      <c r="J99" s="295"/>
      <c r="K99" s="294"/>
    </row>
    <row r="100" spans="2:11" ht="18.75" customHeight="1"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</row>
    <row r="101" spans="2:11" ht="7.5" customHeight="1">
      <c r="B101" s="275"/>
      <c r="C101" s="276"/>
      <c r="D101" s="276"/>
      <c r="E101" s="276"/>
      <c r="F101" s="276"/>
      <c r="G101" s="276"/>
      <c r="H101" s="276"/>
      <c r="I101" s="276"/>
      <c r="J101" s="276"/>
      <c r="K101" s="277"/>
    </row>
    <row r="102" spans="2:11" ht="45" customHeight="1">
      <c r="B102" s="278"/>
      <c r="C102" s="388" t="s">
        <v>1107</v>
      </c>
      <c r="D102" s="388"/>
      <c r="E102" s="388"/>
      <c r="F102" s="388"/>
      <c r="G102" s="388"/>
      <c r="H102" s="388"/>
      <c r="I102" s="388"/>
      <c r="J102" s="388"/>
      <c r="K102" s="279"/>
    </row>
    <row r="103" spans="2:11" ht="17.25" customHeight="1">
      <c r="B103" s="278"/>
      <c r="C103" s="280" t="s">
        <v>1062</v>
      </c>
      <c r="D103" s="280"/>
      <c r="E103" s="280"/>
      <c r="F103" s="280" t="s">
        <v>1063</v>
      </c>
      <c r="G103" s="281"/>
      <c r="H103" s="280" t="s">
        <v>55</v>
      </c>
      <c r="I103" s="280" t="s">
        <v>58</v>
      </c>
      <c r="J103" s="280" t="s">
        <v>1064</v>
      </c>
      <c r="K103" s="279"/>
    </row>
    <row r="104" spans="2:11" ht="17.25" customHeight="1">
      <c r="B104" s="278"/>
      <c r="C104" s="282" t="s">
        <v>1065</v>
      </c>
      <c r="D104" s="282"/>
      <c r="E104" s="282"/>
      <c r="F104" s="283" t="s">
        <v>1066</v>
      </c>
      <c r="G104" s="284"/>
      <c r="H104" s="282"/>
      <c r="I104" s="282"/>
      <c r="J104" s="282" t="s">
        <v>1067</v>
      </c>
      <c r="K104" s="279"/>
    </row>
    <row r="105" spans="2:11" ht="5.25" customHeight="1">
      <c r="B105" s="278"/>
      <c r="C105" s="280"/>
      <c r="D105" s="280"/>
      <c r="E105" s="280"/>
      <c r="F105" s="280"/>
      <c r="G105" s="296"/>
      <c r="H105" s="280"/>
      <c r="I105" s="280"/>
      <c r="J105" s="280"/>
      <c r="K105" s="279"/>
    </row>
    <row r="106" spans="2:11" ht="15" customHeight="1">
      <c r="B106" s="278"/>
      <c r="C106" s="267" t="s">
        <v>54</v>
      </c>
      <c r="D106" s="285"/>
      <c r="E106" s="285"/>
      <c r="F106" s="287" t="s">
        <v>1068</v>
      </c>
      <c r="G106" s="296"/>
      <c r="H106" s="267" t="s">
        <v>1108</v>
      </c>
      <c r="I106" s="267" t="s">
        <v>1070</v>
      </c>
      <c r="J106" s="267">
        <v>20</v>
      </c>
      <c r="K106" s="279"/>
    </row>
    <row r="107" spans="2:11" ht="15" customHeight="1">
      <c r="B107" s="278"/>
      <c r="C107" s="267" t="s">
        <v>1071</v>
      </c>
      <c r="D107" s="267"/>
      <c r="E107" s="267"/>
      <c r="F107" s="287" t="s">
        <v>1068</v>
      </c>
      <c r="G107" s="267"/>
      <c r="H107" s="267" t="s">
        <v>1108</v>
      </c>
      <c r="I107" s="267" t="s">
        <v>1070</v>
      </c>
      <c r="J107" s="267">
        <v>120</v>
      </c>
      <c r="K107" s="279"/>
    </row>
    <row r="108" spans="2:11" ht="15" customHeight="1">
      <c r="B108" s="288"/>
      <c r="C108" s="267" t="s">
        <v>1073</v>
      </c>
      <c r="D108" s="267"/>
      <c r="E108" s="267"/>
      <c r="F108" s="287" t="s">
        <v>1074</v>
      </c>
      <c r="G108" s="267"/>
      <c r="H108" s="267" t="s">
        <v>1108</v>
      </c>
      <c r="I108" s="267" t="s">
        <v>1070</v>
      </c>
      <c r="J108" s="267">
        <v>50</v>
      </c>
      <c r="K108" s="279"/>
    </row>
    <row r="109" spans="2:11" ht="15" customHeight="1">
      <c r="B109" s="288"/>
      <c r="C109" s="267" t="s">
        <v>1076</v>
      </c>
      <c r="D109" s="267"/>
      <c r="E109" s="267"/>
      <c r="F109" s="287" t="s">
        <v>1068</v>
      </c>
      <c r="G109" s="267"/>
      <c r="H109" s="267" t="s">
        <v>1108</v>
      </c>
      <c r="I109" s="267" t="s">
        <v>1078</v>
      </c>
      <c r="J109" s="267"/>
      <c r="K109" s="279"/>
    </row>
    <row r="110" spans="2:11" ht="15" customHeight="1">
      <c r="B110" s="288"/>
      <c r="C110" s="267" t="s">
        <v>1087</v>
      </c>
      <c r="D110" s="267"/>
      <c r="E110" s="267"/>
      <c r="F110" s="287" t="s">
        <v>1074</v>
      </c>
      <c r="G110" s="267"/>
      <c r="H110" s="267" t="s">
        <v>1108</v>
      </c>
      <c r="I110" s="267" t="s">
        <v>1070</v>
      </c>
      <c r="J110" s="267">
        <v>50</v>
      </c>
      <c r="K110" s="279"/>
    </row>
    <row r="111" spans="2:11" ht="15" customHeight="1">
      <c r="B111" s="288"/>
      <c r="C111" s="267" t="s">
        <v>1095</v>
      </c>
      <c r="D111" s="267"/>
      <c r="E111" s="267"/>
      <c r="F111" s="287" t="s">
        <v>1074</v>
      </c>
      <c r="G111" s="267"/>
      <c r="H111" s="267" t="s">
        <v>1108</v>
      </c>
      <c r="I111" s="267" t="s">
        <v>1070</v>
      </c>
      <c r="J111" s="267">
        <v>50</v>
      </c>
      <c r="K111" s="279"/>
    </row>
    <row r="112" spans="2:11" ht="15" customHeight="1">
      <c r="B112" s="288"/>
      <c r="C112" s="267" t="s">
        <v>1093</v>
      </c>
      <c r="D112" s="267"/>
      <c r="E112" s="267"/>
      <c r="F112" s="287" t="s">
        <v>1074</v>
      </c>
      <c r="G112" s="267"/>
      <c r="H112" s="267" t="s">
        <v>1108</v>
      </c>
      <c r="I112" s="267" t="s">
        <v>1070</v>
      </c>
      <c r="J112" s="267">
        <v>50</v>
      </c>
      <c r="K112" s="279"/>
    </row>
    <row r="113" spans="2:11" ht="15" customHeight="1">
      <c r="B113" s="288"/>
      <c r="C113" s="267" t="s">
        <v>54</v>
      </c>
      <c r="D113" s="267"/>
      <c r="E113" s="267"/>
      <c r="F113" s="287" t="s">
        <v>1068</v>
      </c>
      <c r="G113" s="267"/>
      <c r="H113" s="267" t="s">
        <v>1109</v>
      </c>
      <c r="I113" s="267" t="s">
        <v>1070</v>
      </c>
      <c r="J113" s="267">
        <v>20</v>
      </c>
      <c r="K113" s="279"/>
    </row>
    <row r="114" spans="2:11" ht="15" customHeight="1">
      <c r="B114" s="288"/>
      <c r="C114" s="267" t="s">
        <v>1110</v>
      </c>
      <c r="D114" s="267"/>
      <c r="E114" s="267"/>
      <c r="F114" s="287" t="s">
        <v>1068</v>
      </c>
      <c r="G114" s="267"/>
      <c r="H114" s="267" t="s">
        <v>1111</v>
      </c>
      <c r="I114" s="267" t="s">
        <v>1070</v>
      </c>
      <c r="J114" s="267">
        <v>120</v>
      </c>
      <c r="K114" s="279"/>
    </row>
    <row r="115" spans="2:11" ht="15" customHeight="1">
      <c r="B115" s="288"/>
      <c r="C115" s="267" t="s">
        <v>39</v>
      </c>
      <c r="D115" s="267"/>
      <c r="E115" s="267"/>
      <c r="F115" s="287" t="s">
        <v>1068</v>
      </c>
      <c r="G115" s="267"/>
      <c r="H115" s="267" t="s">
        <v>1112</v>
      </c>
      <c r="I115" s="267" t="s">
        <v>1103</v>
      </c>
      <c r="J115" s="267"/>
      <c r="K115" s="279"/>
    </row>
    <row r="116" spans="2:11" ht="15" customHeight="1">
      <c r="B116" s="288"/>
      <c r="C116" s="267" t="s">
        <v>49</v>
      </c>
      <c r="D116" s="267"/>
      <c r="E116" s="267"/>
      <c r="F116" s="287" t="s">
        <v>1068</v>
      </c>
      <c r="G116" s="267"/>
      <c r="H116" s="267" t="s">
        <v>1113</v>
      </c>
      <c r="I116" s="267" t="s">
        <v>1103</v>
      </c>
      <c r="J116" s="267"/>
      <c r="K116" s="279"/>
    </row>
    <row r="117" spans="2:11" ht="15" customHeight="1">
      <c r="B117" s="288"/>
      <c r="C117" s="267" t="s">
        <v>58</v>
      </c>
      <c r="D117" s="267"/>
      <c r="E117" s="267"/>
      <c r="F117" s="287" t="s">
        <v>1068</v>
      </c>
      <c r="G117" s="267"/>
      <c r="H117" s="267" t="s">
        <v>1114</v>
      </c>
      <c r="I117" s="267" t="s">
        <v>1115</v>
      </c>
      <c r="J117" s="267"/>
      <c r="K117" s="279"/>
    </row>
    <row r="118" spans="2:11" ht="15" customHeight="1">
      <c r="B118" s="291"/>
      <c r="C118" s="297"/>
      <c r="D118" s="297"/>
      <c r="E118" s="297"/>
      <c r="F118" s="297"/>
      <c r="G118" s="297"/>
      <c r="H118" s="297"/>
      <c r="I118" s="297"/>
      <c r="J118" s="297"/>
      <c r="K118" s="293"/>
    </row>
    <row r="119" spans="2:11" ht="18.75" customHeight="1">
      <c r="B119" s="298"/>
      <c r="C119" s="264"/>
      <c r="D119" s="264"/>
      <c r="E119" s="264"/>
      <c r="F119" s="299"/>
      <c r="G119" s="264"/>
      <c r="H119" s="264"/>
      <c r="I119" s="264"/>
      <c r="J119" s="264"/>
      <c r="K119" s="298"/>
    </row>
    <row r="120" spans="2:11" ht="18.75" customHeight="1"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</row>
    <row r="121" spans="2:11" ht="7.5" customHeight="1">
      <c r="B121" s="300"/>
      <c r="C121" s="301"/>
      <c r="D121" s="301"/>
      <c r="E121" s="301"/>
      <c r="F121" s="301"/>
      <c r="G121" s="301"/>
      <c r="H121" s="301"/>
      <c r="I121" s="301"/>
      <c r="J121" s="301"/>
      <c r="K121" s="302"/>
    </row>
    <row r="122" spans="2:11" ht="45" customHeight="1">
      <c r="B122" s="303"/>
      <c r="C122" s="387" t="s">
        <v>1116</v>
      </c>
      <c r="D122" s="387"/>
      <c r="E122" s="387"/>
      <c r="F122" s="387"/>
      <c r="G122" s="387"/>
      <c r="H122" s="387"/>
      <c r="I122" s="387"/>
      <c r="J122" s="387"/>
      <c r="K122" s="304"/>
    </row>
    <row r="123" spans="2:11" ht="17.25" customHeight="1">
      <c r="B123" s="305"/>
      <c r="C123" s="280" t="s">
        <v>1062</v>
      </c>
      <c r="D123" s="280"/>
      <c r="E123" s="280"/>
      <c r="F123" s="280" t="s">
        <v>1063</v>
      </c>
      <c r="G123" s="281"/>
      <c r="H123" s="280" t="s">
        <v>55</v>
      </c>
      <c r="I123" s="280" t="s">
        <v>58</v>
      </c>
      <c r="J123" s="280" t="s">
        <v>1064</v>
      </c>
      <c r="K123" s="306"/>
    </row>
    <row r="124" spans="2:11" ht="17.25" customHeight="1">
      <c r="B124" s="305"/>
      <c r="C124" s="282" t="s">
        <v>1065</v>
      </c>
      <c r="D124" s="282"/>
      <c r="E124" s="282"/>
      <c r="F124" s="283" t="s">
        <v>1066</v>
      </c>
      <c r="G124" s="284"/>
      <c r="H124" s="282"/>
      <c r="I124" s="282"/>
      <c r="J124" s="282" t="s">
        <v>1067</v>
      </c>
      <c r="K124" s="306"/>
    </row>
    <row r="125" spans="2:11" ht="5.25" customHeight="1">
      <c r="B125" s="307"/>
      <c r="C125" s="285"/>
      <c r="D125" s="285"/>
      <c r="E125" s="285"/>
      <c r="F125" s="285"/>
      <c r="G125" s="267"/>
      <c r="H125" s="285"/>
      <c r="I125" s="285"/>
      <c r="J125" s="285"/>
      <c r="K125" s="308"/>
    </row>
    <row r="126" spans="2:11" ht="15" customHeight="1">
      <c r="B126" s="307"/>
      <c r="C126" s="267" t="s">
        <v>1071</v>
      </c>
      <c r="D126" s="285"/>
      <c r="E126" s="285"/>
      <c r="F126" s="287" t="s">
        <v>1068</v>
      </c>
      <c r="G126" s="267"/>
      <c r="H126" s="267" t="s">
        <v>1108</v>
      </c>
      <c r="I126" s="267" t="s">
        <v>1070</v>
      </c>
      <c r="J126" s="267">
        <v>120</v>
      </c>
      <c r="K126" s="309"/>
    </row>
    <row r="127" spans="2:11" ht="15" customHeight="1">
      <c r="B127" s="307"/>
      <c r="C127" s="267" t="s">
        <v>1117</v>
      </c>
      <c r="D127" s="267"/>
      <c r="E127" s="267"/>
      <c r="F127" s="287" t="s">
        <v>1068</v>
      </c>
      <c r="G127" s="267"/>
      <c r="H127" s="267" t="s">
        <v>1118</v>
      </c>
      <c r="I127" s="267" t="s">
        <v>1070</v>
      </c>
      <c r="J127" s="267" t="s">
        <v>1119</v>
      </c>
      <c r="K127" s="309"/>
    </row>
    <row r="128" spans="2:11" ht="15" customHeight="1">
      <c r="B128" s="307"/>
      <c r="C128" s="267" t="s">
        <v>1016</v>
      </c>
      <c r="D128" s="267"/>
      <c r="E128" s="267"/>
      <c r="F128" s="287" t="s">
        <v>1068</v>
      </c>
      <c r="G128" s="267"/>
      <c r="H128" s="267" t="s">
        <v>1120</v>
      </c>
      <c r="I128" s="267" t="s">
        <v>1070</v>
      </c>
      <c r="J128" s="267" t="s">
        <v>1119</v>
      </c>
      <c r="K128" s="309"/>
    </row>
    <row r="129" spans="2:11" ht="15" customHeight="1">
      <c r="B129" s="307"/>
      <c r="C129" s="267" t="s">
        <v>1079</v>
      </c>
      <c r="D129" s="267"/>
      <c r="E129" s="267"/>
      <c r="F129" s="287" t="s">
        <v>1074</v>
      </c>
      <c r="G129" s="267"/>
      <c r="H129" s="267" t="s">
        <v>1080</v>
      </c>
      <c r="I129" s="267" t="s">
        <v>1070</v>
      </c>
      <c r="J129" s="267">
        <v>15</v>
      </c>
      <c r="K129" s="309"/>
    </row>
    <row r="130" spans="2:11" ht="15" customHeight="1">
      <c r="B130" s="307"/>
      <c r="C130" s="289" t="s">
        <v>1081</v>
      </c>
      <c r="D130" s="289"/>
      <c r="E130" s="289"/>
      <c r="F130" s="290" t="s">
        <v>1074</v>
      </c>
      <c r="G130" s="289"/>
      <c r="H130" s="289" t="s">
        <v>1082</v>
      </c>
      <c r="I130" s="289" t="s">
        <v>1070</v>
      </c>
      <c r="J130" s="289">
        <v>15</v>
      </c>
      <c r="K130" s="309"/>
    </row>
    <row r="131" spans="2:11" ht="15" customHeight="1">
      <c r="B131" s="307"/>
      <c r="C131" s="289" t="s">
        <v>1083</v>
      </c>
      <c r="D131" s="289"/>
      <c r="E131" s="289"/>
      <c r="F131" s="290" t="s">
        <v>1074</v>
      </c>
      <c r="G131" s="289"/>
      <c r="H131" s="289" t="s">
        <v>1084</v>
      </c>
      <c r="I131" s="289" t="s">
        <v>1070</v>
      </c>
      <c r="J131" s="289">
        <v>20</v>
      </c>
      <c r="K131" s="309"/>
    </row>
    <row r="132" spans="2:11" ht="15" customHeight="1">
      <c r="B132" s="307"/>
      <c r="C132" s="289" t="s">
        <v>1085</v>
      </c>
      <c r="D132" s="289"/>
      <c r="E132" s="289"/>
      <c r="F132" s="290" t="s">
        <v>1074</v>
      </c>
      <c r="G132" s="289"/>
      <c r="H132" s="289" t="s">
        <v>1086</v>
      </c>
      <c r="I132" s="289" t="s">
        <v>1070</v>
      </c>
      <c r="J132" s="289">
        <v>20</v>
      </c>
      <c r="K132" s="309"/>
    </row>
    <row r="133" spans="2:11" ht="15" customHeight="1">
      <c r="B133" s="307"/>
      <c r="C133" s="267" t="s">
        <v>1073</v>
      </c>
      <c r="D133" s="267"/>
      <c r="E133" s="267"/>
      <c r="F133" s="287" t="s">
        <v>1074</v>
      </c>
      <c r="G133" s="267"/>
      <c r="H133" s="267" t="s">
        <v>1108</v>
      </c>
      <c r="I133" s="267" t="s">
        <v>1070</v>
      </c>
      <c r="J133" s="267">
        <v>50</v>
      </c>
      <c r="K133" s="309"/>
    </row>
    <row r="134" spans="2:11" ht="15" customHeight="1">
      <c r="B134" s="307"/>
      <c r="C134" s="267" t="s">
        <v>1087</v>
      </c>
      <c r="D134" s="267"/>
      <c r="E134" s="267"/>
      <c r="F134" s="287" t="s">
        <v>1074</v>
      </c>
      <c r="G134" s="267"/>
      <c r="H134" s="267" t="s">
        <v>1108</v>
      </c>
      <c r="I134" s="267" t="s">
        <v>1070</v>
      </c>
      <c r="J134" s="267">
        <v>50</v>
      </c>
      <c r="K134" s="309"/>
    </row>
    <row r="135" spans="2:11" ht="15" customHeight="1">
      <c r="B135" s="307"/>
      <c r="C135" s="267" t="s">
        <v>1093</v>
      </c>
      <c r="D135" s="267"/>
      <c r="E135" s="267"/>
      <c r="F135" s="287" t="s">
        <v>1074</v>
      </c>
      <c r="G135" s="267"/>
      <c r="H135" s="267" t="s">
        <v>1108</v>
      </c>
      <c r="I135" s="267" t="s">
        <v>1070</v>
      </c>
      <c r="J135" s="267">
        <v>50</v>
      </c>
      <c r="K135" s="309"/>
    </row>
    <row r="136" spans="2:11" ht="15" customHeight="1">
      <c r="B136" s="307"/>
      <c r="C136" s="267" t="s">
        <v>1095</v>
      </c>
      <c r="D136" s="267"/>
      <c r="E136" s="267"/>
      <c r="F136" s="287" t="s">
        <v>1074</v>
      </c>
      <c r="G136" s="267"/>
      <c r="H136" s="267" t="s">
        <v>1108</v>
      </c>
      <c r="I136" s="267" t="s">
        <v>1070</v>
      </c>
      <c r="J136" s="267">
        <v>50</v>
      </c>
      <c r="K136" s="309"/>
    </row>
    <row r="137" spans="2:11" ht="15" customHeight="1">
      <c r="B137" s="307"/>
      <c r="C137" s="267" t="s">
        <v>1096</v>
      </c>
      <c r="D137" s="267"/>
      <c r="E137" s="267"/>
      <c r="F137" s="287" t="s">
        <v>1074</v>
      </c>
      <c r="G137" s="267"/>
      <c r="H137" s="267" t="s">
        <v>1121</v>
      </c>
      <c r="I137" s="267" t="s">
        <v>1070</v>
      </c>
      <c r="J137" s="267">
        <v>255</v>
      </c>
      <c r="K137" s="309"/>
    </row>
    <row r="138" spans="2:11" ht="15" customHeight="1">
      <c r="B138" s="307"/>
      <c r="C138" s="267" t="s">
        <v>1098</v>
      </c>
      <c r="D138" s="267"/>
      <c r="E138" s="267"/>
      <c r="F138" s="287" t="s">
        <v>1068</v>
      </c>
      <c r="G138" s="267"/>
      <c r="H138" s="267" t="s">
        <v>1122</v>
      </c>
      <c r="I138" s="267" t="s">
        <v>1100</v>
      </c>
      <c r="J138" s="267"/>
      <c r="K138" s="309"/>
    </row>
    <row r="139" spans="2:11" ht="15" customHeight="1">
      <c r="B139" s="307"/>
      <c r="C139" s="267" t="s">
        <v>1101</v>
      </c>
      <c r="D139" s="267"/>
      <c r="E139" s="267"/>
      <c r="F139" s="287" t="s">
        <v>1068</v>
      </c>
      <c r="G139" s="267"/>
      <c r="H139" s="267" t="s">
        <v>1123</v>
      </c>
      <c r="I139" s="267" t="s">
        <v>1103</v>
      </c>
      <c r="J139" s="267"/>
      <c r="K139" s="309"/>
    </row>
    <row r="140" spans="2:11" ht="15" customHeight="1">
      <c r="B140" s="307"/>
      <c r="C140" s="267" t="s">
        <v>1104</v>
      </c>
      <c r="D140" s="267"/>
      <c r="E140" s="267"/>
      <c r="F140" s="287" t="s">
        <v>1068</v>
      </c>
      <c r="G140" s="267"/>
      <c r="H140" s="267" t="s">
        <v>1104</v>
      </c>
      <c r="I140" s="267" t="s">
        <v>1103</v>
      </c>
      <c r="J140" s="267"/>
      <c r="K140" s="309"/>
    </row>
    <row r="141" spans="2:11" ht="15" customHeight="1">
      <c r="B141" s="307"/>
      <c r="C141" s="267" t="s">
        <v>39</v>
      </c>
      <c r="D141" s="267"/>
      <c r="E141" s="267"/>
      <c r="F141" s="287" t="s">
        <v>1068</v>
      </c>
      <c r="G141" s="267"/>
      <c r="H141" s="267" t="s">
        <v>1124</v>
      </c>
      <c r="I141" s="267" t="s">
        <v>1103</v>
      </c>
      <c r="J141" s="267"/>
      <c r="K141" s="309"/>
    </row>
    <row r="142" spans="2:11" ht="15" customHeight="1">
      <c r="B142" s="307"/>
      <c r="C142" s="267" t="s">
        <v>1125</v>
      </c>
      <c r="D142" s="267"/>
      <c r="E142" s="267"/>
      <c r="F142" s="287" t="s">
        <v>1068</v>
      </c>
      <c r="G142" s="267"/>
      <c r="H142" s="267" t="s">
        <v>1126</v>
      </c>
      <c r="I142" s="267" t="s">
        <v>1103</v>
      </c>
      <c r="J142" s="267"/>
      <c r="K142" s="309"/>
    </row>
    <row r="143" spans="2:11" ht="15" customHeight="1">
      <c r="B143" s="310"/>
      <c r="C143" s="311"/>
      <c r="D143" s="311"/>
      <c r="E143" s="311"/>
      <c r="F143" s="311"/>
      <c r="G143" s="311"/>
      <c r="H143" s="311"/>
      <c r="I143" s="311"/>
      <c r="J143" s="311"/>
      <c r="K143" s="312"/>
    </row>
    <row r="144" spans="2:11" ht="18.75" customHeight="1">
      <c r="B144" s="264"/>
      <c r="C144" s="264"/>
      <c r="D144" s="264"/>
      <c r="E144" s="264"/>
      <c r="F144" s="299"/>
      <c r="G144" s="264"/>
      <c r="H144" s="264"/>
      <c r="I144" s="264"/>
      <c r="J144" s="264"/>
      <c r="K144" s="264"/>
    </row>
    <row r="145" spans="2:11" ht="18.75" customHeight="1"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</row>
    <row r="146" spans="2:11" ht="7.5" customHeight="1">
      <c r="B146" s="275"/>
      <c r="C146" s="276"/>
      <c r="D146" s="276"/>
      <c r="E146" s="276"/>
      <c r="F146" s="276"/>
      <c r="G146" s="276"/>
      <c r="H146" s="276"/>
      <c r="I146" s="276"/>
      <c r="J146" s="276"/>
      <c r="K146" s="277"/>
    </row>
    <row r="147" spans="2:11" ht="45" customHeight="1">
      <c r="B147" s="278"/>
      <c r="C147" s="388" t="s">
        <v>1127</v>
      </c>
      <c r="D147" s="388"/>
      <c r="E147" s="388"/>
      <c r="F147" s="388"/>
      <c r="G147" s="388"/>
      <c r="H147" s="388"/>
      <c r="I147" s="388"/>
      <c r="J147" s="388"/>
      <c r="K147" s="279"/>
    </row>
    <row r="148" spans="2:11" ht="17.25" customHeight="1">
      <c r="B148" s="278"/>
      <c r="C148" s="280" t="s">
        <v>1062</v>
      </c>
      <c r="D148" s="280"/>
      <c r="E148" s="280"/>
      <c r="F148" s="280" t="s">
        <v>1063</v>
      </c>
      <c r="G148" s="281"/>
      <c r="H148" s="280" t="s">
        <v>55</v>
      </c>
      <c r="I148" s="280" t="s">
        <v>58</v>
      </c>
      <c r="J148" s="280" t="s">
        <v>1064</v>
      </c>
      <c r="K148" s="279"/>
    </row>
    <row r="149" spans="2:11" ht="17.25" customHeight="1">
      <c r="B149" s="278"/>
      <c r="C149" s="282" t="s">
        <v>1065</v>
      </c>
      <c r="D149" s="282"/>
      <c r="E149" s="282"/>
      <c r="F149" s="283" t="s">
        <v>1066</v>
      </c>
      <c r="G149" s="284"/>
      <c r="H149" s="282"/>
      <c r="I149" s="282"/>
      <c r="J149" s="282" t="s">
        <v>1067</v>
      </c>
      <c r="K149" s="279"/>
    </row>
    <row r="150" spans="2:11" ht="5.25" customHeight="1">
      <c r="B150" s="288"/>
      <c r="C150" s="285"/>
      <c r="D150" s="285"/>
      <c r="E150" s="285"/>
      <c r="F150" s="285"/>
      <c r="G150" s="286"/>
      <c r="H150" s="285"/>
      <c r="I150" s="285"/>
      <c r="J150" s="285"/>
      <c r="K150" s="309"/>
    </row>
    <row r="151" spans="2:11" ht="15" customHeight="1">
      <c r="B151" s="288"/>
      <c r="C151" s="313" t="s">
        <v>1071</v>
      </c>
      <c r="D151" s="267"/>
      <c r="E151" s="267"/>
      <c r="F151" s="314" t="s">
        <v>1068</v>
      </c>
      <c r="G151" s="267"/>
      <c r="H151" s="313" t="s">
        <v>1108</v>
      </c>
      <c r="I151" s="313" t="s">
        <v>1070</v>
      </c>
      <c r="J151" s="313">
        <v>120</v>
      </c>
      <c r="K151" s="309"/>
    </row>
    <row r="152" spans="2:11" ht="15" customHeight="1">
      <c r="B152" s="288"/>
      <c r="C152" s="313" t="s">
        <v>1117</v>
      </c>
      <c r="D152" s="267"/>
      <c r="E152" s="267"/>
      <c r="F152" s="314" t="s">
        <v>1068</v>
      </c>
      <c r="G152" s="267"/>
      <c r="H152" s="313" t="s">
        <v>1128</v>
      </c>
      <c r="I152" s="313" t="s">
        <v>1070</v>
      </c>
      <c r="J152" s="313" t="s">
        <v>1119</v>
      </c>
      <c r="K152" s="309"/>
    </row>
    <row r="153" spans="2:11" ht="15" customHeight="1">
      <c r="B153" s="288"/>
      <c r="C153" s="313" t="s">
        <v>1016</v>
      </c>
      <c r="D153" s="267"/>
      <c r="E153" s="267"/>
      <c r="F153" s="314" t="s">
        <v>1068</v>
      </c>
      <c r="G153" s="267"/>
      <c r="H153" s="313" t="s">
        <v>1129</v>
      </c>
      <c r="I153" s="313" t="s">
        <v>1070</v>
      </c>
      <c r="J153" s="313" t="s">
        <v>1119</v>
      </c>
      <c r="K153" s="309"/>
    </row>
    <row r="154" spans="2:11" ht="15" customHeight="1">
      <c r="B154" s="288"/>
      <c r="C154" s="313" t="s">
        <v>1073</v>
      </c>
      <c r="D154" s="267"/>
      <c r="E154" s="267"/>
      <c r="F154" s="314" t="s">
        <v>1074</v>
      </c>
      <c r="G154" s="267"/>
      <c r="H154" s="313" t="s">
        <v>1108</v>
      </c>
      <c r="I154" s="313" t="s">
        <v>1070</v>
      </c>
      <c r="J154" s="313">
        <v>50</v>
      </c>
      <c r="K154" s="309"/>
    </row>
    <row r="155" spans="2:11" ht="15" customHeight="1">
      <c r="B155" s="288"/>
      <c r="C155" s="313" t="s">
        <v>1076</v>
      </c>
      <c r="D155" s="267"/>
      <c r="E155" s="267"/>
      <c r="F155" s="314" t="s">
        <v>1068</v>
      </c>
      <c r="G155" s="267"/>
      <c r="H155" s="313" t="s">
        <v>1108</v>
      </c>
      <c r="I155" s="313" t="s">
        <v>1078</v>
      </c>
      <c r="J155" s="313"/>
      <c r="K155" s="309"/>
    </row>
    <row r="156" spans="2:11" ht="15" customHeight="1">
      <c r="B156" s="288"/>
      <c r="C156" s="313" t="s">
        <v>1087</v>
      </c>
      <c r="D156" s="267"/>
      <c r="E156" s="267"/>
      <c r="F156" s="314" t="s">
        <v>1074</v>
      </c>
      <c r="G156" s="267"/>
      <c r="H156" s="313" t="s">
        <v>1108</v>
      </c>
      <c r="I156" s="313" t="s">
        <v>1070</v>
      </c>
      <c r="J156" s="313">
        <v>50</v>
      </c>
      <c r="K156" s="309"/>
    </row>
    <row r="157" spans="2:11" ht="15" customHeight="1">
      <c r="B157" s="288"/>
      <c r="C157" s="313" t="s">
        <v>1095</v>
      </c>
      <c r="D157" s="267"/>
      <c r="E157" s="267"/>
      <c r="F157" s="314" t="s">
        <v>1074</v>
      </c>
      <c r="G157" s="267"/>
      <c r="H157" s="313" t="s">
        <v>1108</v>
      </c>
      <c r="I157" s="313" t="s">
        <v>1070</v>
      </c>
      <c r="J157" s="313">
        <v>50</v>
      </c>
      <c r="K157" s="309"/>
    </row>
    <row r="158" spans="2:11" ht="15" customHeight="1">
      <c r="B158" s="288"/>
      <c r="C158" s="313" t="s">
        <v>1093</v>
      </c>
      <c r="D158" s="267"/>
      <c r="E158" s="267"/>
      <c r="F158" s="314" t="s">
        <v>1074</v>
      </c>
      <c r="G158" s="267"/>
      <c r="H158" s="313" t="s">
        <v>1108</v>
      </c>
      <c r="I158" s="313" t="s">
        <v>1070</v>
      </c>
      <c r="J158" s="313">
        <v>50</v>
      </c>
      <c r="K158" s="309"/>
    </row>
    <row r="159" spans="2:11" ht="15" customHeight="1">
      <c r="B159" s="288"/>
      <c r="C159" s="313" t="s">
        <v>90</v>
      </c>
      <c r="D159" s="267"/>
      <c r="E159" s="267"/>
      <c r="F159" s="314" t="s">
        <v>1068</v>
      </c>
      <c r="G159" s="267"/>
      <c r="H159" s="313" t="s">
        <v>1130</v>
      </c>
      <c r="I159" s="313" t="s">
        <v>1070</v>
      </c>
      <c r="J159" s="313" t="s">
        <v>1131</v>
      </c>
      <c r="K159" s="309"/>
    </row>
    <row r="160" spans="2:11" ht="15" customHeight="1">
      <c r="B160" s="288"/>
      <c r="C160" s="313" t="s">
        <v>1132</v>
      </c>
      <c r="D160" s="267"/>
      <c r="E160" s="267"/>
      <c r="F160" s="314" t="s">
        <v>1068</v>
      </c>
      <c r="G160" s="267"/>
      <c r="H160" s="313" t="s">
        <v>1133</v>
      </c>
      <c r="I160" s="313" t="s">
        <v>1103</v>
      </c>
      <c r="J160" s="313"/>
      <c r="K160" s="309"/>
    </row>
    <row r="161" spans="2:11" ht="15" customHeight="1">
      <c r="B161" s="315"/>
      <c r="C161" s="297"/>
      <c r="D161" s="297"/>
      <c r="E161" s="297"/>
      <c r="F161" s="297"/>
      <c r="G161" s="297"/>
      <c r="H161" s="297"/>
      <c r="I161" s="297"/>
      <c r="J161" s="297"/>
      <c r="K161" s="316"/>
    </row>
    <row r="162" spans="2:11" ht="18.75" customHeight="1">
      <c r="B162" s="264"/>
      <c r="C162" s="267"/>
      <c r="D162" s="267"/>
      <c r="E162" s="267"/>
      <c r="F162" s="287"/>
      <c r="G162" s="267"/>
      <c r="H162" s="267"/>
      <c r="I162" s="267"/>
      <c r="J162" s="267"/>
      <c r="K162" s="264"/>
    </row>
    <row r="163" spans="2:11" ht="18.75" customHeight="1"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</row>
    <row r="164" spans="2:11" ht="7.5" customHeight="1">
      <c r="B164" s="256"/>
      <c r="C164" s="257"/>
      <c r="D164" s="257"/>
      <c r="E164" s="257"/>
      <c r="F164" s="257"/>
      <c r="G164" s="257"/>
      <c r="H164" s="257"/>
      <c r="I164" s="257"/>
      <c r="J164" s="257"/>
      <c r="K164" s="258"/>
    </row>
    <row r="165" spans="2:11" ht="45" customHeight="1">
      <c r="B165" s="259"/>
      <c r="C165" s="387" t="s">
        <v>1134</v>
      </c>
      <c r="D165" s="387"/>
      <c r="E165" s="387"/>
      <c r="F165" s="387"/>
      <c r="G165" s="387"/>
      <c r="H165" s="387"/>
      <c r="I165" s="387"/>
      <c r="J165" s="387"/>
      <c r="K165" s="260"/>
    </row>
    <row r="166" spans="2:11" ht="17.25" customHeight="1">
      <c r="B166" s="259"/>
      <c r="C166" s="280" t="s">
        <v>1062</v>
      </c>
      <c r="D166" s="280"/>
      <c r="E166" s="280"/>
      <c r="F166" s="280" t="s">
        <v>1063</v>
      </c>
      <c r="G166" s="317"/>
      <c r="H166" s="318" t="s">
        <v>55</v>
      </c>
      <c r="I166" s="318" t="s">
        <v>58</v>
      </c>
      <c r="J166" s="280" t="s">
        <v>1064</v>
      </c>
      <c r="K166" s="260"/>
    </row>
    <row r="167" spans="2:11" ht="17.25" customHeight="1">
      <c r="B167" s="261"/>
      <c r="C167" s="282" t="s">
        <v>1065</v>
      </c>
      <c r="D167" s="282"/>
      <c r="E167" s="282"/>
      <c r="F167" s="283" t="s">
        <v>1066</v>
      </c>
      <c r="G167" s="319"/>
      <c r="H167" s="320"/>
      <c r="I167" s="320"/>
      <c r="J167" s="282" t="s">
        <v>1067</v>
      </c>
      <c r="K167" s="262"/>
    </row>
    <row r="168" spans="2:11" ht="5.25" customHeight="1">
      <c r="B168" s="288"/>
      <c r="C168" s="285"/>
      <c r="D168" s="285"/>
      <c r="E168" s="285"/>
      <c r="F168" s="285"/>
      <c r="G168" s="286"/>
      <c r="H168" s="285"/>
      <c r="I168" s="285"/>
      <c r="J168" s="285"/>
      <c r="K168" s="309"/>
    </row>
    <row r="169" spans="2:11" ht="15" customHeight="1">
      <c r="B169" s="288"/>
      <c r="C169" s="267" t="s">
        <v>1071</v>
      </c>
      <c r="D169" s="267"/>
      <c r="E169" s="267"/>
      <c r="F169" s="287" t="s">
        <v>1068</v>
      </c>
      <c r="G169" s="267"/>
      <c r="H169" s="267" t="s">
        <v>1108</v>
      </c>
      <c r="I169" s="267" t="s">
        <v>1070</v>
      </c>
      <c r="J169" s="267">
        <v>120</v>
      </c>
      <c r="K169" s="309"/>
    </row>
    <row r="170" spans="2:11" ht="15" customHeight="1">
      <c r="B170" s="288"/>
      <c r="C170" s="267" t="s">
        <v>1117</v>
      </c>
      <c r="D170" s="267"/>
      <c r="E170" s="267"/>
      <c r="F170" s="287" t="s">
        <v>1068</v>
      </c>
      <c r="G170" s="267"/>
      <c r="H170" s="267" t="s">
        <v>1118</v>
      </c>
      <c r="I170" s="267" t="s">
        <v>1070</v>
      </c>
      <c r="J170" s="267" t="s">
        <v>1119</v>
      </c>
      <c r="K170" s="309"/>
    </row>
    <row r="171" spans="2:11" ht="15" customHeight="1">
      <c r="B171" s="288"/>
      <c r="C171" s="267" t="s">
        <v>1016</v>
      </c>
      <c r="D171" s="267"/>
      <c r="E171" s="267"/>
      <c r="F171" s="287" t="s">
        <v>1068</v>
      </c>
      <c r="G171" s="267"/>
      <c r="H171" s="267" t="s">
        <v>1135</v>
      </c>
      <c r="I171" s="267" t="s">
        <v>1070</v>
      </c>
      <c r="J171" s="267" t="s">
        <v>1119</v>
      </c>
      <c r="K171" s="309"/>
    </row>
    <row r="172" spans="2:11" ht="15" customHeight="1">
      <c r="B172" s="288"/>
      <c r="C172" s="267" t="s">
        <v>1073</v>
      </c>
      <c r="D172" s="267"/>
      <c r="E172" s="267"/>
      <c r="F172" s="287" t="s">
        <v>1074</v>
      </c>
      <c r="G172" s="267"/>
      <c r="H172" s="267" t="s">
        <v>1135</v>
      </c>
      <c r="I172" s="267" t="s">
        <v>1070</v>
      </c>
      <c r="J172" s="267">
        <v>50</v>
      </c>
      <c r="K172" s="309"/>
    </row>
    <row r="173" spans="2:11" ht="15" customHeight="1">
      <c r="B173" s="288"/>
      <c r="C173" s="267" t="s">
        <v>1076</v>
      </c>
      <c r="D173" s="267"/>
      <c r="E173" s="267"/>
      <c r="F173" s="287" t="s">
        <v>1068</v>
      </c>
      <c r="G173" s="267"/>
      <c r="H173" s="267" t="s">
        <v>1135</v>
      </c>
      <c r="I173" s="267" t="s">
        <v>1078</v>
      </c>
      <c r="J173" s="267"/>
      <c r="K173" s="309"/>
    </row>
    <row r="174" spans="2:11" ht="15" customHeight="1">
      <c r="B174" s="288"/>
      <c r="C174" s="267" t="s">
        <v>1087</v>
      </c>
      <c r="D174" s="267"/>
      <c r="E174" s="267"/>
      <c r="F174" s="287" t="s">
        <v>1074</v>
      </c>
      <c r="G174" s="267"/>
      <c r="H174" s="267" t="s">
        <v>1135</v>
      </c>
      <c r="I174" s="267" t="s">
        <v>1070</v>
      </c>
      <c r="J174" s="267">
        <v>50</v>
      </c>
      <c r="K174" s="309"/>
    </row>
    <row r="175" spans="2:11" ht="15" customHeight="1">
      <c r="B175" s="288"/>
      <c r="C175" s="267" t="s">
        <v>1095</v>
      </c>
      <c r="D175" s="267"/>
      <c r="E175" s="267"/>
      <c r="F175" s="287" t="s">
        <v>1074</v>
      </c>
      <c r="G175" s="267"/>
      <c r="H175" s="267" t="s">
        <v>1135</v>
      </c>
      <c r="I175" s="267" t="s">
        <v>1070</v>
      </c>
      <c r="J175" s="267">
        <v>50</v>
      </c>
      <c r="K175" s="309"/>
    </row>
    <row r="176" spans="2:11" ht="15" customHeight="1">
      <c r="B176" s="288"/>
      <c r="C176" s="267" t="s">
        <v>1093</v>
      </c>
      <c r="D176" s="267"/>
      <c r="E176" s="267"/>
      <c r="F176" s="287" t="s">
        <v>1074</v>
      </c>
      <c r="G176" s="267"/>
      <c r="H176" s="267" t="s">
        <v>1135</v>
      </c>
      <c r="I176" s="267" t="s">
        <v>1070</v>
      </c>
      <c r="J176" s="267">
        <v>50</v>
      </c>
      <c r="K176" s="309"/>
    </row>
    <row r="177" spans="2:11" ht="15" customHeight="1">
      <c r="B177" s="288"/>
      <c r="C177" s="267" t="s">
        <v>109</v>
      </c>
      <c r="D177" s="267"/>
      <c r="E177" s="267"/>
      <c r="F177" s="287" t="s">
        <v>1068</v>
      </c>
      <c r="G177" s="267"/>
      <c r="H177" s="267" t="s">
        <v>1136</v>
      </c>
      <c r="I177" s="267" t="s">
        <v>1137</v>
      </c>
      <c r="J177" s="267"/>
      <c r="K177" s="309"/>
    </row>
    <row r="178" spans="2:11" ht="15" customHeight="1">
      <c r="B178" s="288"/>
      <c r="C178" s="267" t="s">
        <v>58</v>
      </c>
      <c r="D178" s="267"/>
      <c r="E178" s="267"/>
      <c r="F178" s="287" t="s">
        <v>1068</v>
      </c>
      <c r="G178" s="267"/>
      <c r="H178" s="267" t="s">
        <v>1138</v>
      </c>
      <c r="I178" s="267" t="s">
        <v>1139</v>
      </c>
      <c r="J178" s="267">
        <v>1</v>
      </c>
      <c r="K178" s="309"/>
    </row>
    <row r="179" spans="2:11" ht="15" customHeight="1">
      <c r="B179" s="288"/>
      <c r="C179" s="267" t="s">
        <v>54</v>
      </c>
      <c r="D179" s="267"/>
      <c r="E179" s="267"/>
      <c r="F179" s="287" t="s">
        <v>1068</v>
      </c>
      <c r="G179" s="267"/>
      <c r="H179" s="267" t="s">
        <v>1140</v>
      </c>
      <c r="I179" s="267" t="s">
        <v>1070</v>
      </c>
      <c r="J179" s="267">
        <v>20</v>
      </c>
      <c r="K179" s="309"/>
    </row>
    <row r="180" spans="2:11" ht="15" customHeight="1">
      <c r="B180" s="288"/>
      <c r="C180" s="267" t="s">
        <v>55</v>
      </c>
      <c r="D180" s="267"/>
      <c r="E180" s="267"/>
      <c r="F180" s="287" t="s">
        <v>1068</v>
      </c>
      <c r="G180" s="267"/>
      <c r="H180" s="267" t="s">
        <v>1141</v>
      </c>
      <c r="I180" s="267" t="s">
        <v>1070</v>
      </c>
      <c r="J180" s="267">
        <v>255</v>
      </c>
      <c r="K180" s="309"/>
    </row>
    <row r="181" spans="2:11" ht="15" customHeight="1">
      <c r="B181" s="288"/>
      <c r="C181" s="267" t="s">
        <v>110</v>
      </c>
      <c r="D181" s="267"/>
      <c r="E181" s="267"/>
      <c r="F181" s="287" t="s">
        <v>1068</v>
      </c>
      <c r="G181" s="267"/>
      <c r="H181" s="267" t="s">
        <v>1032</v>
      </c>
      <c r="I181" s="267" t="s">
        <v>1070</v>
      </c>
      <c r="J181" s="267">
        <v>10</v>
      </c>
      <c r="K181" s="309"/>
    </row>
    <row r="182" spans="2:11" ht="15" customHeight="1">
      <c r="B182" s="288"/>
      <c r="C182" s="267" t="s">
        <v>111</v>
      </c>
      <c r="D182" s="267"/>
      <c r="E182" s="267"/>
      <c r="F182" s="287" t="s">
        <v>1068</v>
      </c>
      <c r="G182" s="267"/>
      <c r="H182" s="267" t="s">
        <v>1142</v>
      </c>
      <c r="I182" s="267" t="s">
        <v>1103</v>
      </c>
      <c r="J182" s="267"/>
      <c r="K182" s="309"/>
    </row>
    <row r="183" spans="2:11" ht="15" customHeight="1">
      <c r="B183" s="288"/>
      <c r="C183" s="267" t="s">
        <v>1143</v>
      </c>
      <c r="D183" s="267"/>
      <c r="E183" s="267"/>
      <c r="F183" s="287" t="s">
        <v>1068</v>
      </c>
      <c r="G183" s="267"/>
      <c r="H183" s="267" t="s">
        <v>1144</v>
      </c>
      <c r="I183" s="267" t="s">
        <v>1103</v>
      </c>
      <c r="J183" s="267"/>
      <c r="K183" s="309"/>
    </row>
    <row r="184" spans="2:11" ht="15" customHeight="1">
      <c r="B184" s="288"/>
      <c r="C184" s="267" t="s">
        <v>1132</v>
      </c>
      <c r="D184" s="267"/>
      <c r="E184" s="267"/>
      <c r="F184" s="287" t="s">
        <v>1068</v>
      </c>
      <c r="G184" s="267"/>
      <c r="H184" s="267" t="s">
        <v>1145</v>
      </c>
      <c r="I184" s="267" t="s">
        <v>1103</v>
      </c>
      <c r="J184" s="267"/>
      <c r="K184" s="309"/>
    </row>
    <row r="185" spans="2:11" ht="15" customHeight="1">
      <c r="B185" s="288"/>
      <c r="C185" s="267" t="s">
        <v>113</v>
      </c>
      <c r="D185" s="267"/>
      <c r="E185" s="267"/>
      <c r="F185" s="287" t="s">
        <v>1074</v>
      </c>
      <c r="G185" s="267"/>
      <c r="H185" s="267" t="s">
        <v>1146</v>
      </c>
      <c r="I185" s="267" t="s">
        <v>1070</v>
      </c>
      <c r="J185" s="267">
        <v>50</v>
      </c>
      <c r="K185" s="309"/>
    </row>
    <row r="186" spans="2:11" ht="15" customHeight="1">
      <c r="B186" s="288"/>
      <c r="C186" s="267" t="s">
        <v>1147</v>
      </c>
      <c r="D186" s="267"/>
      <c r="E186" s="267"/>
      <c r="F186" s="287" t="s">
        <v>1074</v>
      </c>
      <c r="G186" s="267"/>
      <c r="H186" s="267" t="s">
        <v>1148</v>
      </c>
      <c r="I186" s="267" t="s">
        <v>1149</v>
      </c>
      <c r="J186" s="267"/>
      <c r="K186" s="309"/>
    </row>
    <row r="187" spans="2:11" ht="15" customHeight="1">
      <c r="B187" s="288"/>
      <c r="C187" s="267" t="s">
        <v>1150</v>
      </c>
      <c r="D187" s="267"/>
      <c r="E187" s="267"/>
      <c r="F187" s="287" t="s">
        <v>1074</v>
      </c>
      <c r="G187" s="267"/>
      <c r="H187" s="267" t="s">
        <v>1151</v>
      </c>
      <c r="I187" s="267" t="s">
        <v>1149</v>
      </c>
      <c r="J187" s="267"/>
      <c r="K187" s="309"/>
    </row>
    <row r="188" spans="2:11" ht="15" customHeight="1">
      <c r="B188" s="288"/>
      <c r="C188" s="267" t="s">
        <v>1152</v>
      </c>
      <c r="D188" s="267"/>
      <c r="E188" s="267"/>
      <c r="F188" s="287" t="s">
        <v>1074</v>
      </c>
      <c r="G188" s="267"/>
      <c r="H188" s="267" t="s">
        <v>1153</v>
      </c>
      <c r="I188" s="267" t="s">
        <v>1149</v>
      </c>
      <c r="J188" s="267"/>
      <c r="K188" s="309"/>
    </row>
    <row r="189" spans="2:11" ht="15" customHeight="1">
      <c r="B189" s="288"/>
      <c r="C189" s="321" t="s">
        <v>1154</v>
      </c>
      <c r="D189" s="267"/>
      <c r="E189" s="267"/>
      <c r="F189" s="287" t="s">
        <v>1074</v>
      </c>
      <c r="G189" s="267"/>
      <c r="H189" s="267" t="s">
        <v>1155</v>
      </c>
      <c r="I189" s="267" t="s">
        <v>1156</v>
      </c>
      <c r="J189" s="322" t="s">
        <v>1157</v>
      </c>
      <c r="K189" s="309"/>
    </row>
    <row r="190" spans="2:11" ht="15" customHeight="1">
      <c r="B190" s="288"/>
      <c r="C190" s="273" t="s">
        <v>43</v>
      </c>
      <c r="D190" s="267"/>
      <c r="E190" s="267"/>
      <c r="F190" s="287" t="s">
        <v>1068</v>
      </c>
      <c r="G190" s="267"/>
      <c r="H190" s="264" t="s">
        <v>1158</v>
      </c>
      <c r="I190" s="267" t="s">
        <v>1159</v>
      </c>
      <c r="J190" s="267"/>
      <c r="K190" s="309"/>
    </row>
    <row r="191" spans="2:11" ht="15" customHeight="1">
      <c r="B191" s="288"/>
      <c r="C191" s="273" t="s">
        <v>1160</v>
      </c>
      <c r="D191" s="267"/>
      <c r="E191" s="267"/>
      <c r="F191" s="287" t="s">
        <v>1068</v>
      </c>
      <c r="G191" s="267"/>
      <c r="H191" s="267" t="s">
        <v>1161</v>
      </c>
      <c r="I191" s="267" t="s">
        <v>1103</v>
      </c>
      <c r="J191" s="267"/>
      <c r="K191" s="309"/>
    </row>
    <row r="192" spans="2:11" ht="15" customHeight="1">
      <c r="B192" s="288"/>
      <c r="C192" s="273" t="s">
        <v>1162</v>
      </c>
      <c r="D192" s="267"/>
      <c r="E192" s="267"/>
      <c r="F192" s="287" t="s">
        <v>1068</v>
      </c>
      <c r="G192" s="267"/>
      <c r="H192" s="267" t="s">
        <v>1163</v>
      </c>
      <c r="I192" s="267" t="s">
        <v>1103</v>
      </c>
      <c r="J192" s="267"/>
      <c r="K192" s="309"/>
    </row>
    <row r="193" spans="2:11" ht="15" customHeight="1">
      <c r="B193" s="288"/>
      <c r="C193" s="273" t="s">
        <v>1164</v>
      </c>
      <c r="D193" s="267"/>
      <c r="E193" s="267"/>
      <c r="F193" s="287" t="s">
        <v>1074</v>
      </c>
      <c r="G193" s="267"/>
      <c r="H193" s="267" t="s">
        <v>1165</v>
      </c>
      <c r="I193" s="267" t="s">
        <v>1103</v>
      </c>
      <c r="J193" s="267"/>
      <c r="K193" s="309"/>
    </row>
    <row r="194" spans="2:11" ht="15" customHeight="1">
      <c r="B194" s="315"/>
      <c r="C194" s="323"/>
      <c r="D194" s="297"/>
      <c r="E194" s="297"/>
      <c r="F194" s="297"/>
      <c r="G194" s="297"/>
      <c r="H194" s="297"/>
      <c r="I194" s="297"/>
      <c r="J194" s="297"/>
      <c r="K194" s="316"/>
    </row>
    <row r="195" spans="2:11" ht="18.75" customHeight="1">
      <c r="B195" s="264"/>
      <c r="C195" s="267"/>
      <c r="D195" s="267"/>
      <c r="E195" s="267"/>
      <c r="F195" s="287"/>
      <c r="G195" s="267"/>
      <c r="H195" s="267"/>
      <c r="I195" s="267"/>
      <c r="J195" s="267"/>
      <c r="K195" s="264"/>
    </row>
    <row r="196" spans="2:11" ht="18.75" customHeight="1">
      <c r="B196" s="264"/>
      <c r="C196" s="267"/>
      <c r="D196" s="267"/>
      <c r="E196" s="267"/>
      <c r="F196" s="287"/>
      <c r="G196" s="267"/>
      <c r="H196" s="267"/>
      <c r="I196" s="267"/>
      <c r="J196" s="267"/>
      <c r="K196" s="264"/>
    </row>
    <row r="197" spans="2:11" ht="18.75" customHeight="1">
      <c r="B197" s="274"/>
      <c r="C197" s="274"/>
      <c r="D197" s="274"/>
      <c r="E197" s="274"/>
      <c r="F197" s="274"/>
      <c r="G197" s="274"/>
      <c r="H197" s="274"/>
      <c r="I197" s="274"/>
      <c r="J197" s="274"/>
      <c r="K197" s="274"/>
    </row>
    <row r="198" spans="2:11" ht="13.5">
      <c r="B198" s="256"/>
      <c r="C198" s="257"/>
      <c r="D198" s="257"/>
      <c r="E198" s="257"/>
      <c r="F198" s="257"/>
      <c r="G198" s="257"/>
      <c r="H198" s="257"/>
      <c r="I198" s="257"/>
      <c r="J198" s="257"/>
      <c r="K198" s="258"/>
    </row>
    <row r="199" spans="2:11" ht="21">
      <c r="B199" s="259"/>
      <c r="C199" s="387" t="s">
        <v>1166</v>
      </c>
      <c r="D199" s="387"/>
      <c r="E199" s="387"/>
      <c r="F199" s="387"/>
      <c r="G199" s="387"/>
      <c r="H199" s="387"/>
      <c r="I199" s="387"/>
      <c r="J199" s="387"/>
      <c r="K199" s="260"/>
    </row>
    <row r="200" spans="2:11" ht="25.5" customHeight="1">
      <c r="B200" s="259"/>
      <c r="C200" s="324" t="s">
        <v>1167</v>
      </c>
      <c r="D200" s="324"/>
      <c r="E200" s="324"/>
      <c r="F200" s="324" t="s">
        <v>1168</v>
      </c>
      <c r="G200" s="325"/>
      <c r="H200" s="386" t="s">
        <v>1169</v>
      </c>
      <c r="I200" s="386"/>
      <c r="J200" s="386"/>
      <c r="K200" s="260"/>
    </row>
    <row r="201" spans="2:11" ht="5.25" customHeight="1">
      <c r="B201" s="288"/>
      <c r="C201" s="285"/>
      <c r="D201" s="285"/>
      <c r="E201" s="285"/>
      <c r="F201" s="285"/>
      <c r="G201" s="267"/>
      <c r="H201" s="285"/>
      <c r="I201" s="285"/>
      <c r="J201" s="285"/>
      <c r="K201" s="309"/>
    </row>
    <row r="202" spans="2:11" ht="15" customHeight="1">
      <c r="B202" s="288"/>
      <c r="C202" s="267" t="s">
        <v>1159</v>
      </c>
      <c r="D202" s="267"/>
      <c r="E202" s="267"/>
      <c r="F202" s="287" t="s">
        <v>44</v>
      </c>
      <c r="G202" s="267"/>
      <c r="H202" s="385" t="s">
        <v>1170</v>
      </c>
      <c r="I202" s="385"/>
      <c r="J202" s="385"/>
      <c r="K202" s="309"/>
    </row>
    <row r="203" spans="2:11" ht="15" customHeight="1">
      <c r="B203" s="288"/>
      <c r="C203" s="294"/>
      <c r="D203" s="267"/>
      <c r="E203" s="267"/>
      <c r="F203" s="287" t="s">
        <v>45</v>
      </c>
      <c r="G203" s="267"/>
      <c r="H203" s="385" t="s">
        <v>1171</v>
      </c>
      <c r="I203" s="385"/>
      <c r="J203" s="385"/>
      <c r="K203" s="309"/>
    </row>
    <row r="204" spans="2:11" ht="15" customHeight="1">
      <c r="B204" s="288"/>
      <c r="C204" s="294"/>
      <c r="D204" s="267"/>
      <c r="E204" s="267"/>
      <c r="F204" s="287" t="s">
        <v>48</v>
      </c>
      <c r="G204" s="267"/>
      <c r="H204" s="385" t="s">
        <v>1172</v>
      </c>
      <c r="I204" s="385"/>
      <c r="J204" s="385"/>
      <c r="K204" s="309"/>
    </row>
    <row r="205" spans="2:11" ht="15" customHeight="1">
      <c r="B205" s="288"/>
      <c r="C205" s="267"/>
      <c r="D205" s="267"/>
      <c r="E205" s="267"/>
      <c r="F205" s="287" t="s">
        <v>46</v>
      </c>
      <c r="G205" s="267"/>
      <c r="H205" s="385" t="s">
        <v>1173</v>
      </c>
      <c r="I205" s="385"/>
      <c r="J205" s="385"/>
      <c r="K205" s="309"/>
    </row>
    <row r="206" spans="2:11" ht="15" customHeight="1">
      <c r="B206" s="288"/>
      <c r="C206" s="267"/>
      <c r="D206" s="267"/>
      <c r="E206" s="267"/>
      <c r="F206" s="287" t="s">
        <v>47</v>
      </c>
      <c r="G206" s="267"/>
      <c r="H206" s="385" t="s">
        <v>1174</v>
      </c>
      <c r="I206" s="385"/>
      <c r="J206" s="385"/>
      <c r="K206" s="309"/>
    </row>
    <row r="207" spans="2:11" ht="15" customHeight="1">
      <c r="B207" s="288"/>
      <c r="C207" s="267"/>
      <c r="D207" s="267"/>
      <c r="E207" s="267"/>
      <c r="F207" s="287"/>
      <c r="G207" s="267"/>
      <c r="H207" s="267"/>
      <c r="I207" s="267"/>
      <c r="J207" s="267"/>
      <c r="K207" s="309"/>
    </row>
    <row r="208" spans="2:11" ht="15" customHeight="1">
      <c r="B208" s="288"/>
      <c r="C208" s="267" t="s">
        <v>1115</v>
      </c>
      <c r="D208" s="267"/>
      <c r="E208" s="267"/>
      <c r="F208" s="287" t="s">
        <v>80</v>
      </c>
      <c r="G208" s="267"/>
      <c r="H208" s="385" t="s">
        <v>1175</v>
      </c>
      <c r="I208" s="385"/>
      <c r="J208" s="385"/>
      <c r="K208" s="309"/>
    </row>
    <row r="209" spans="2:11" ht="15" customHeight="1">
      <c r="B209" s="288"/>
      <c r="C209" s="294"/>
      <c r="D209" s="267"/>
      <c r="E209" s="267"/>
      <c r="F209" s="287" t="s">
        <v>1010</v>
      </c>
      <c r="G209" s="267"/>
      <c r="H209" s="385" t="s">
        <v>1011</v>
      </c>
      <c r="I209" s="385"/>
      <c r="J209" s="385"/>
      <c r="K209" s="309"/>
    </row>
    <row r="210" spans="2:11" ht="15" customHeight="1">
      <c r="B210" s="288"/>
      <c r="C210" s="267"/>
      <c r="D210" s="267"/>
      <c r="E210" s="267"/>
      <c r="F210" s="287" t="s">
        <v>1008</v>
      </c>
      <c r="G210" s="267"/>
      <c r="H210" s="385" t="s">
        <v>1176</v>
      </c>
      <c r="I210" s="385"/>
      <c r="J210" s="385"/>
      <c r="K210" s="309"/>
    </row>
    <row r="211" spans="2:11" ht="15" customHeight="1">
      <c r="B211" s="326"/>
      <c r="C211" s="294"/>
      <c r="D211" s="294"/>
      <c r="E211" s="294"/>
      <c r="F211" s="287" t="s">
        <v>1012</v>
      </c>
      <c r="G211" s="273"/>
      <c r="H211" s="384" t="s">
        <v>1013</v>
      </c>
      <c r="I211" s="384"/>
      <c r="J211" s="384"/>
      <c r="K211" s="327"/>
    </row>
    <row r="212" spans="2:11" ht="15" customHeight="1">
      <c r="B212" s="326"/>
      <c r="C212" s="294"/>
      <c r="D212" s="294"/>
      <c r="E212" s="294"/>
      <c r="F212" s="287" t="s">
        <v>1014</v>
      </c>
      <c r="G212" s="273"/>
      <c r="H212" s="384" t="s">
        <v>1177</v>
      </c>
      <c r="I212" s="384"/>
      <c r="J212" s="384"/>
      <c r="K212" s="327"/>
    </row>
    <row r="213" spans="2:11" ht="15" customHeight="1">
      <c r="B213" s="326"/>
      <c r="C213" s="294"/>
      <c r="D213" s="294"/>
      <c r="E213" s="294"/>
      <c r="F213" s="328"/>
      <c r="G213" s="273"/>
      <c r="H213" s="329"/>
      <c r="I213" s="329"/>
      <c r="J213" s="329"/>
      <c r="K213" s="327"/>
    </row>
    <row r="214" spans="2:11" ht="15" customHeight="1">
      <c r="B214" s="326"/>
      <c r="C214" s="267" t="s">
        <v>1139</v>
      </c>
      <c r="D214" s="294"/>
      <c r="E214" s="294"/>
      <c r="F214" s="287">
        <v>1</v>
      </c>
      <c r="G214" s="273"/>
      <c r="H214" s="384" t="s">
        <v>1178</v>
      </c>
      <c r="I214" s="384"/>
      <c r="J214" s="384"/>
      <c r="K214" s="327"/>
    </row>
    <row r="215" spans="2:11" ht="15" customHeight="1">
      <c r="B215" s="326"/>
      <c r="C215" s="294"/>
      <c r="D215" s="294"/>
      <c r="E215" s="294"/>
      <c r="F215" s="287">
        <v>2</v>
      </c>
      <c r="G215" s="273"/>
      <c r="H215" s="384" t="s">
        <v>1179</v>
      </c>
      <c r="I215" s="384"/>
      <c r="J215" s="384"/>
      <c r="K215" s="327"/>
    </row>
    <row r="216" spans="2:11" ht="15" customHeight="1">
      <c r="B216" s="326"/>
      <c r="C216" s="294"/>
      <c r="D216" s="294"/>
      <c r="E216" s="294"/>
      <c r="F216" s="287">
        <v>3</v>
      </c>
      <c r="G216" s="273"/>
      <c r="H216" s="384" t="s">
        <v>1180</v>
      </c>
      <c r="I216" s="384"/>
      <c r="J216" s="384"/>
      <c r="K216" s="327"/>
    </row>
    <row r="217" spans="2:11" ht="15" customHeight="1">
      <c r="B217" s="326"/>
      <c r="C217" s="294"/>
      <c r="D217" s="294"/>
      <c r="E217" s="294"/>
      <c r="F217" s="287">
        <v>4</v>
      </c>
      <c r="G217" s="273"/>
      <c r="H217" s="384" t="s">
        <v>1181</v>
      </c>
      <c r="I217" s="384"/>
      <c r="J217" s="384"/>
      <c r="K217" s="327"/>
    </row>
    <row r="218" spans="2:11" ht="12.75" customHeight="1">
      <c r="B218" s="330"/>
      <c r="C218" s="331"/>
      <c r="D218" s="331"/>
      <c r="E218" s="331"/>
      <c r="F218" s="331"/>
      <c r="G218" s="331"/>
      <c r="H218" s="331"/>
      <c r="I218" s="331"/>
      <c r="J218" s="331"/>
      <c r="K218" s="332"/>
    </row>
  </sheetData>
  <sheetProtection formatCells="0" formatColumns="0" formatRows="0" insertColumns="0" insertRows="0" insertHyperlinks="0" deleteColumns="0" deleteRows="0" sort="0" autoFilter="0" pivotTables="0"/>
  <mergeCells count="77">
    <mergeCell ref="C3:J3"/>
    <mergeCell ref="C9:J9"/>
    <mergeCell ref="D11:J11"/>
    <mergeCell ref="D10:J10"/>
    <mergeCell ref="C4:J4"/>
    <mergeCell ref="C6:J6"/>
    <mergeCell ref="C7:J7"/>
    <mergeCell ref="D16:J16"/>
    <mergeCell ref="D17:J17"/>
    <mergeCell ref="F18:J18"/>
    <mergeCell ref="F19:J19"/>
    <mergeCell ref="D15:J15"/>
    <mergeCell ref="C25:J25"/>
    <mergeCell ref="D27:J27"/>
    <mergeCell ref="C26:J26"/>
    <mergeCell ref="F20:J20"/>
    <mergeCell ref="F23:J23"/>
    <mergeCell ref="F21:J21"/>
    <mergeCell ref="F22:J22"/>
    <mergeCell ref="D33:J33"/>
    <mergeCell ref="D34:J34"/>
    <mergeCell ref="D31:J31"/>
    <mergeCell ref="D30:J30"/>
    <mergeCell ref="D28:J28"/>
    <mergeCell ref="G45:J45"/>
    <mergeCell ref="G44:J44"/>
    <mergeCell ref="D35:J35"/>
    <mergeCell ref="G40:J40"/>
    <mergeCell ref="G41:J41"/>
    <mergeCell ref="G42:J42"/>
    <mergeCell ref="G43:J43"/>
    <mergeCell ref="G36:J36"/>
    <mergeCell ref="G37:J37"/>
    <mergeCell ref="G38:J38"/>
    <mergeCell ref="G39:J39"/>
    <mergeCell ref="D59:J59"/>
    <mergeCell ref="D58:J58"/>
    <mergeCell ref="D47:J47"/>
    <mergeCell ref="C52:J52"/>
    <mergeCell ref="C54:J54"/>
    <mergeCell ref="C55:J55"/>
    <mergeCell ref="C57:J57"/>
    <mergeCell ref="D51:J51"/>
    <mergeCell ref="E50:J50"/>
    <mergeCell ref="E49:J49"/>
    <mergeCell ref="E48:J48"/>
    <mergeCell ref="D61:J61"/>
    <mergeCell ref="D62:J62"/>
    <mergeCell ref="D65:J65"/>
    <mergeCell ref="D63:J63"/>
    <mergeCell ref="D60:J60"/>
    <mergeCell ref="D70:J70"/>
    <mergeCell ref="D68:J68"/>
    <mergeCell ref="D67:J67"/>
    <mergeCell ref="D69:J69"/>
    <mergeCell ref="D66:J66"/>
    <mergeCell ref="C165:J165"/>
    <mergeCell ref="C122:J122"/>
    <mergeCell ref="C147:J147"/>
    <mergeCell ref="C102:J102"/>
    <mergeCell ref="C75:J75"/>
    <mergeCell ref="H200:J200"/>
    <mergeCell ref="C199:J199"/>
    <mergeCell ref="H208:J208"/>
    <mergeCell ref="H206:J206"/>
    <mergeCell ref="H204:J204"/>
    <mergeCell ref="H202:J202"/>
    <mergeCell ref="H217:J217"/>
    <mergeCell ref="H210:J210"/>
    <mergeCell ref="H205:J205"/>
    <mergeCell ref="H203:J203"/>
    <mergeCell ref="H214:J214"/>
    <mergeCell ref="H216:J216"/>
    <mergeCell ref="H215:J215"/>
    <mergeCell ref="H212:J212"/>
    <mergeCell ref="H211:J211"/>
    <mergeCell ref="H209:J209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01 - Splašková kanalizace</vt:lpstr>
      <vt:lpstr>So 02 - Dešťová kanalizace</vt:lpstr>
      <vt:lpstr>Pokyny pro vyplnění</vt:lpstr>
      <vt:lpstr>'Rekapitulace stavby'!Názvy_tisku</vt:lpstr>
      <vt:lpstr>'SO 01 - Splašková kanalizace'!Názvy_tisku</vt:lpstr>
      <vt:lpstr>'So 02 - Dešťová kanalizace'!Názvy_tisku</vt:lpstr>
      <vt:lpstr>'Pokyny pro vyplnění'!Oblast_tisku</vt:lpstr>
      <vt:lpstr>'Rekapitulace stavby'!Oblast_tisku</vt:lpstr>
      <vt:lpstr>'SO 01 - Splašková kanalizace'!Oblast_tisku</vt:lpstr>
      <vt:lpstr>'So 02 - Dešťová kanalizace'!Oblast_tisku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DESKTOP-FQUBMLE\IU-rozpocty</dc:creator>
  <cp:lastModifiedBy>Zákravská Eva</cp:lastModifiedBy>
  <dcterms:created xsi:type="dcterms:W3CDTF">2019-04-16T10:12:14Z</dcterms:created>
  <dcterms:modified xsi:type="dcterms:W3CDTF">2019-04-29T08:21:03Z</dcterms:modified>
</cp:coreProperties>
</file>