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plusData\Export\"/>
    </mc:Choice>
  </mc:AlternateContent>
  <bookViews>
    <workbookView xWindow="0" yWindow="0" windowWidth="0" windowHeight="0"/>
  </bookViews>
  <sheets>
    <sheet name="Rekapitulace stavby" sheetId="1" r:id="rId1"/>
    <sheet name="SO 01a - Odstranění stáva..." sheetId="2" r:id="rId2"/>
    <sheet name="SO 02 - Elektro a osvětlení" sheetId="3" r:id="rId3"/>
    <sheet name="SO 03a - Zpevněné plochy,..." sheetId="4" r:id="rId4"/>
    <sheet name="SO 03b - Vegetační prvky" sheetId="5" r:id="rId5"/>
    <sheet name="SO 04 - VRN" sheetId="6" r:id="rId6"/>
    <sheet name="Pokyny pro vyplnění" sheetId="7" r:id="rId7"/>
  </sheets>
  <definedNames>
    <definedName name="_xlnm.Print_Area" localSheetId="0">'Rekapitulace stavby'!$D$4:$AO$36,'Rekapitulace stavby'!$C$42:$AQ$60</definedName>
    <definedName name="_xlnm.Print_Titles" localSheetId="0">'Rekapitulace stavby'!$52:$52</definedName>
    <definedName name="_xlnm._FilterDatabase" localSheetId="1" hidden="1">'SO 01a - Odstranění stáva...'!$C$82:$K$101</definedName>
    <definedName name="_xlnm.Print_Area" localSheetId="1">'SO 01a - Odstranění stáva...'!$C$4:$J$39,'SO 01a - Odstranění stáva...'!$C$45:$J$64,'SO 01a - Odstranění stáva...'!$C$70:$K$101</definedName>
    <definedName name="_xlnm.Print_Titles" localSheetId="1">'SO 01a - Odstranění stáva...'!$82:$82</definedName>
    <definedName name="_xlnm._FilterDatabase" localSheetId="2" hidden="1">'SO 02 - Elektro a osvětlení'!$C$84:$K$170</definedName>
    <definedName name="_xlnm.Print_Area" localSheetId="2">'SO 02 - Elektro a osvětlení'!$C$4:$J$39,'SO 02 - Elektro a osvětlení'!$C$45:$J$66,'SO 02 - Elektro a osvětlení'!$C$72:$K$170</definedName>
    <definedName name="_xlnm.Print_Titles" localSheetId="2">'SO 02 - Elektro a osvětlení'!$84:$84</definedName>
    <definedName name="_xlnm._FilterDatabase" localSheetId="3" hidden="1">'SO 03a - Zpevněné plochy,...'!$C$107:$K$470</definedName>
    <definedName name="_xlnm.Print_Area" localSheetId="3">'SO 03a - Zpevněné plochy,...'!$C$4:$J$39,'SO 03a - Zpevněné plochy,...'!$C$45:$J$89,'SO 03a - Zpevněné plochy,...'!$C$95:$K$470</definedName>
    <definedName name="_xlnm.Print_Titles" localSheetId="3">'SO 03a - Zpevněné plochy,...'!$107:$107</definedName>
    <definedName name="_xlnm._FilterDatabase" localSheetId="4" hidden="1">'SO 03b - Vegetační prvky'!$C$91:$K$396</definedName>
    <definedName name="_xlnm.Print_Area" localSheetId="4">'SO 03b - Vegetační prvky'!$C$4:$J$39,'SO 03b - Vegetační prvky'!$C$45:$J$73,'SO 03b - Vegetační prvky'!$C$79:$K$396</definedName>
    <definedName name="_xlnm.Print_Titles" localSheetId="4">'SO 03b - Vegetační prvky'!$91:$91</definedName>
    <definedName name="_xlnm._FilterDatabase" localSheetId="5" hidden="1">'SO 04 - VRN'!$C$82:$K$93</definedName>
    <definedName name="_xlnm.Print_Area" localSheetId="5">'SO 04 - VRN'!$C$4:$J$39,'SO 04 - VRN'!$C$45:$J$64,'SO 04 - VRN'!$C$70:$K$93</definedName>
    <definedName name="_xlnm.Print_Titles" localSheetId="5">'SO 04 - VRN'!$82:$82</definedName>
    <definedName name="_xlnm.Print_Area" localSheetId="6">'Pokyny pro vyplnění'!$B$2:$K$71,'Pokyny pro vyplnění'!$B$74:$K$118,'Pokyny pro vyplnění'!$B$121:$K$190,'Pokyny pro vyplnění'!$B$198:$K$218</definedName>
  </definedNames>
  <calcPr/>
</workbook>
</file>

<file path=xl/calcChain.xml><?xml version="1.0" encoding="utf-8"?>
<calcChain xmlns="http://schemas.openxmlformats.org/spreadsheetml/2006/main">
  <c i="6" l="1" r="J37"/>
  <c r="J36"/>
  <c i="1" r="AY59"/>
  <c i="6" r="J35"/>
  <c i="1" r="AX59"/>
  <c i="6" r="BI93"/>
  <c r="BH93"/>
  <c r="BG93"/>
  <c r="BF93"/>
  <c r="T93"/>
  <c r="T92"/>
  <c r="R93"/>
  <c r="R92"/>
  <c r="P93"/>
  <c r="P92"/>
  <c r="BI91"/>
  <c r="BH91"/>
  <c r="BG91"/>
  <c r="BF91"/>
  <c r="T91"/>
  <c r="R91"/>
  <c r="P91"/>
  <c r="BI90"/>
  <c r="BH90"/>
  <c r="BG90"/>
  <c r="BF90"/>
  <c r="T90"/>
  <c r="R90"/>
  <c r="P90"/>
  <c r="BI89"/>
  <c r="BH89"/>
  <c r="BG89"/>
  <c r="BF89"/>
  <c r="T89"/>
  <c r="R89"/>
  <c r="P89"/>
  <c r="BI86"/>
  <c r="BH86"/>
  <c r="BG86"/>
  <c r="BF86"/>
  <c r="T86"/>
  <c r="T85"/>
  <c r="R86"/>
  <c r="R85"/>
  <c r="P86"/>
  <c r="P85"/>
  <c r="J80"/>
  <c r="F77"/>
  <c r="E75"/>
  <c r="J55"/>
  <c r="F52"/>
  <c r="E50"/>
  <c r="J21"/>
  <c r="E21"/>
  <c r="J79"/>
  <c r="J20"/>
  <c r="J18"/>
  <c r="E18"/>
  <c r="F55"/>
  <c r="J17"/>
  <c r="J15"/>
  <c r="E15"/>
  <c r="F54"/>
  <c r="J14"/>
  <c r="J12"/>
  <c r="J77"/>
  <c r="E7"/>
  <c r="E73"/>
  <c i="5" r="J37"/>
  <c r="J36"/>
  <c i="1" r="AY58"/>
  <c i="5" r="J35"/>
  <c i="1" r="AX58"/>
  <c i="5" r="BI395"/>
  <c r="BH395"/>
  <c r="BG395"/>
  <c r="BF395"/>
  <c r="T395"/>
  <c r="T394"/>
  <c r="R395"/>
  <c r="R394"/>
  <c r="P395"/>
  <c r="P394"/>
  <c r="BI393"/>
  <c r="BH393"/>
  <c r="BG393"/>
  <c r="BF393"/>
  <c r="T393"/>
  <c r="R393"/>
  <c r="P393"/>
  <c r="BI391"/>
  <c r="BH391"/>
  <c r="BG391"/>
  <c r="BF391"/>
  <c r="T391"/>
  <c r="R391"/>
  <c r="P391"/>
  <c r="BI388"/>
  <c r="BH388"/>
  <c r="BG388"/>
  <c r="BF388"/>
  <c r="T388"/>
  <c r="R388"/>
  <c r="P388"/>
  <c r="BI387"/>
  <c r="BH387"/>
  <c r="BG387"/>
  <c r="BF387"/>
  <c r="T387"/>
  <c r="R387"/>
  <c r="P387"/>
  <c r="BI385"/>
  <c r="BH385"/>
  <c r="BG385"/>
  <c r="BF385"/>
  <c r="T385"/>
  <c r="R385"/>
  <c r="P385"/>
  <c r="BI382"/>
  <c r="BH382"/>
  <c r="BG382"/>
  <c r="BF382"/>
  <c r="T382"/>
  <c r="R382"/>
  <c r="P382"/>
  <c r="BI381"/>
  <c r="BH381"/>
  <c r="BG381"/>
  <c r="BF381"/>
  <c r="T381"/>
  <c r="R381"/>
  <c r="P381"/>
  <c r="BI378"/>
  <c r="BH378"/>
  <c r="BG378"/>
  <c r="BF378"/>
  <c r="T378"/>
  <c r="R378"/>
  <c r="P378"/>
  <c r="BI376"/>
  <c r="BH376"/>
  <c r="BG376"/>
  <c r="BF376"/>
  <c r="T376"/>
  <c r="R376"/>
  <c r="P376"/>
  <c r="BI373"/>
  <c r="BH373"/>
  <c r="BG373"/>
  <c r="BF373"/>
  <c r="T373"/>
  <c r="R373"/>
  <c r="P373"/>
  <c r="BI370"/>
  <c r="BH370"/>
  <c r="BG370"/>
  <c r="BF370"/>
  <c r="T370"/>
  <c r="R370"/>
  <c r="P370"/>
  <c r="BI367"/>
  <c r="BH367"/>
  <c r="BG367"/>
  <c r="BF367"/>
  <c r="T367"/>
  <c r="R367"/>
  <c r="P367"/>
  <c r="BI364"/>
  <c r="BH364"/>
  <c r="BG364"/>
  <c r="BF364"/>
  <c r="T364"/>
  <c r="R364"/>
  <c r="P364"/>
  <c r="BI361"/>
  <c r="BH361"/>
  <c r="BG361"/>
  <c r="BF361"/>
  <c r="T361"/>
  <c r="R361"/>
  <c r="P361"/>
  <c r="BI360"/>
  <c r="BH360"/>
  <c r="BG360"/>
  <c r="BF360"/>
  <c r="T360"/>
  <c r="R360"/>
  <c r="P360"/>
  <c r="BI358"/>
  <c r="BH358"/>
  <c r="BG358"/>
  <c r="BF358"/>
  <c r="T358"/>
  <c r="R358"/>
  <c r="P358"/>
  <c r="BI355"/>
  <c r="BH355"/>
  <c r="BG355"/>
  <c r="BF355"/>
  <c r="T355"/>
  <c r="R355"/>
  <c r="P355"/>
  <c r="BI354"/>
  <c r="BH354"/>
  <c r="BG354"/>
  <c r="BF354"/>
  <c r="T354"/>
  <c r="R354"/>
  <c r="P354"/>
  <c r="BI352"/>
  <c r="BH352"/>
  <c r="BG352"/>
  <c r="BF352"/>
  <c r="T352"/>
  <c r="R352"/>
  <c r="P352"/>
  <c r="BI350"/>
  <c r="BH350"/>
  <c r="BG350"/>
  <c r="BF350"/>
  <c r="T350"/>
  <c r="R350"/>
  <c r="P350"/>
  <c r="BI349"/>
  <c r="BH349"/>
  <c r="BG349"/>
  <c r="BF349"/>
  <c r="T349"/>
  <c r="R349"/>
  <c r="P349"/>
  <c r="BI346"/>
  <c r="BH346"/>
  <c r="BG346"/>
  <c r="BF346"/>
  <c r="T346"/>
  <c r="R346"/>
  <c r="P346"/>
  <c r="BI344"/>
  <c r="BH344"/>
  <c r="BG344"/>
  <c r="BF344"/>
  <c r="T344"/>
  <c r="R344"/>
  <c r="P344"/>
  <c r="BI342"/>
  <c r="BH342"/>
  <c r="BG342"/>
  <c r="BF342"/>
  <c r="T342"/>
  <c r="R342"/>
  <c r="P342"/>
  <c r="BI340"/>
  <c r="BH340"/>
  <c r="BG340"/>
  <c r="BF340"/>
  <c r="T340"/>
  <c r="R340"/>
  <c r="P340"/>
  <c r="BI339"/>
  <c r="BH339"/>
  <c r="BG339"/>
  <c r="BF339"/>
  <c r="T339"/>
  <c r="R339"/>
  <c r="P339"/>
  <c r="BI337"/>
  <c r="BH337"/>
  <c r="BG337"/>
  <c r="BF337"/>
  <c r="T337"/>
  <c r="R337"/>
  <c r="P337"/>
  <c r="BI335"/>
  <c r="BH335"/>
  <c r="BG335"/>
  <c r="BF335"/>
  <c r="T335"/>
  <c r="R335"/>
  <c r="P335"/>
  <c r="BI333"/>
  <c r="BH333"/>
  <c r="BG333"/>
  <c r="BF333"/>
  <c r="T333"/>
  <c r="R333"/>
  <c r="P333"/>
  <c r="BI331"/>
  <c r="BH331"/>
  <c r="BG331"/>
  <c r="BF331"/>
  <c r="T331"/>
  <c r="R331"/>
  <c r="P331"/>
  <c r="BI329"/>
  <c r="BH329"/>
  <c r="BG329"/>
  <c r="BF329"/>
  <c r="T329"/>
  <c r="R329"/>
  <c r="P329"/>
  <c r="BI328"/>
  <c r="BH328"/>
  <c r="BG328"/>
  <c r="BF328"/>
  <c r="T328"/>
  <c r="R328"/>
  <c r="P328"/>
  <c r="BI327"/>
  <c r="BH327"/>
  <c r="BG327"/>
  <c r="BF327"/>
  <c r="T327"/>
  <c r="R327"/>
  <c r="P327"/>
  <c r="BI326"/>
  <c r="BH326"/>
  <c r="BG326"/>
  <c r="BF326"/>
  <c r="T326"/>
  <c r="R326"/>
  <c r="P326"/>
  <c r="BI325"/>
  <c r="BH325"/>
  <c r="BG325"/>
  <c r="BF325"/>
  <c r="T325"/>
  <c r="R325"/>
  <c r="P325"/>
  <c r="BI324"/>
  <c r="BH324"/>
  <c r="BG324"/>
  <c r="BF324"/>
  <c r="T324"/>
  <c r="R324"/>
  <c r="P324"/>
  <c r="BI323"/>
  <c r="BH323"/>
  <c r="BG323"/>
  <c r="BF323"/>
  <c r="T323"/>
  <c r="R323"/>
  <c r="P323"/>
  <c r="BI322"/>
  <c r="BH322"/>
  <c r="BG322"/>
  <c r="BF322"/>
  <c r="T322"/>
  <c r="R322"/>
  <c r="P322"/>
  <c r="BI321"/>
  <c r="BH321"/>
  <c r="BG321"/>
  <c r="BF321"/>
  <c r="T321"/>
  <c r="R321"/>
  <c r="P321"/>
  <c r="BI320"/>
  <c r="BH320"/>
  <c r="BG320"/>
  <c r="BF320"/>
  <c r="T320"/>
  <c r="R320"/>
  <c r="P320"/>
  <c r="BI317"/>
  <c r="BH317"/>
  <c r="BG317"/>
  <c r="BF317"/>
  <c r="T317"/>
  <c r="R317"/>
  <c r="P317"/>
  <c r="BI316"/>
  <c r="BH316"/>
  <c r="BG316"/>
  <c r="BF316"/>
  <c r="T316"/>
  <c r="R316"/>
  <c r="P316"/>
  <c r="BI314"/>
  <c r="BH314"/>
  <c r="BG314"/>
  <c r="BF314"/>
  <c r="T314"/>
  <c r="R314"/>
  <c r="P314"/>
  <c r="BI312"/>
  <c r="BH312"/>
  <c r="BG312"/>
  <c r="BF312"/>
  <c r="T312"/>
  <c r="R312"/>
  <c r="P312"/>
  <c r="BI309"/>
  <c r="BH309"/>
  <c r="BG309"/>
  <c r="BF309"/>
  <c r="T309"/>
  <c r="R309"/>
  <c r="P309"/>
  <c r="BI307"/>
  <c r="BH307"/>
  <c r="BG307"/>
  <c r="BF307"/>
  <c r="T307"/>
  <c r="R307"/>
  <c r="P307"/>
  <c r="BI305"/>
  <c r="BH305"/>
  <c r="BG305"/>
  <c r="BF305"/>
  <c r="T305"/>
  <c r="R305"/>
  <c r="P305"/>
  <c r="BI303"/>
  <c r="BH303"/>
  <c r="BG303"/>
  <c r="BF303"/>
  <c r="T303"/>
  <c r="R303"/>
  <c r="P303"/>
  <c r="BI302"/>
  <c r="BH302"/>
  <c r="BG302"/>
  <c r="BF302"/>
  <c r="T302"/>
  <c r="R302"/>
  <c r="P302"/>
  <c r="BI301"/>
  <c r="BH301"/>
  <c r="BG301"/>
  <c r="BF301"/>
  <c r="T301"/>
  <c r="R301"/>
  <c r="P301"/>
  <c r="BI300"/>
  <c r="BH300"/>
  <c r="BG300"/>
  <c r="BF300"/>
  <c r="T300"/>
  <c r="R300"/>
  <c r="P300"/>
  <c r="BI299"/>
  <c r="BH299"/>
  <c r="BG299"/>
  <c r="BF299"/>
  <c r="T299"/>
  <c r="R299"/>
  <c r="P299"/>
  <c r="BI298"/>
  <c r="BH298"/>
  <c r="BG298"/>
  <c r="BF298"/>
  <c r="T298"/>
  <c r="R298"/>
  <c r="P298"/>
  <c r="BI297"/>
  <c r="BH297"/>
  <c r="BG297"/>
  <c r="BF297"/>
  <c r="T297"/>
  <c r="R297"/>
  <c r="P297"/>
  <c r="BI294"/>
  <c r="BH294"/>
  <c r="BG294"/>
  <c r="BF294"/>
  <c r="T294"/>
  <c r="R294"/>
  <c r="P294"/>
  <c r="BI293"/>
  <c r="BH293"/>
  <c r="BG293"/>
  <c r="BF293"/>
  <c r="T293"/>
  <c r="R293"/>
  <c r="P293"/>
  <c r="BI292"/>
  <c r="BH292"/>
  <c r="BG292"/>
  <c r="BF292"/>
  <c r="T292"/>
  <c r="R292"/>
  <c r="P292"/>
  <c r="BI291"/>
  <c r="BH291"/>
  <c r="BG291"/>
  <c r="BF291"/>
  <c r="T291"/>
  <c r="R291"/>
  <c r="P291"/>
  <c r="BI290"/>
  <c r="BH290"/>
  <c r="BG290"/>
  <c r="BF290"/>
  <c r="T290"/>
  <c r="R290"/>
  <c r="P290"/>
  <c r="BI287"/>
  <c r="BH287"/>
  <c r="BG287"/>
  <c r="BF287"/>
  <c r="T287"/>
  <c r="R287"/>
  <c r="P287"/>
  <c r="BI286"/>
  <c r="BH286"/>
  <c r="BG286"/>
  <c r="BF286"/>
  <c r="T286"/>
  <c r="R286"/>
  <c r="P286"/>
  <c r="BI284"/>
  <c r="BH284"/>
  <c r="BG284"/>
  <c r="BF284"/>
  <c r="T284"/>
  <c r="R284"/>
  <c r="P284"/>
  <c r="BI281"/>
  <c r="BH281"/>
  <c r="BG281"/>
  <c r="BF281"/>
  <c r="T281"/>
  <c r="R281"/>
  <c r="P281"/>
  <c r="BI279"/>
  <c r="BH279"/>
  <c r="BG279"/>
  <c r="BF279"/>
  <c r="T279"/>
  <c r="R279"/>
  <c r="P279"/>
  <c r="BI277"/>
  <c r="BH277"/>
  <c r="BG277"/>
  <c r="BF277"/>
  <c r="T277"/>
  <c r="R277"/>
  <c r="P277"/>
  <c r="BI275"/>
  <c r="BH275"/>
  <c r="BG275"/>
  <c r="BF275"/>
  <c r="T275"/>
  <c r="R275"/>
  <c r="P275"/>
  <c r="BI273"/>
  <c r="BH273"/>
  <c r="BG273"/>
  <c r="BF273"/>
  <c r="T273"/>
  <c r="R273"/>
  <c r="P273"/>
  <c r="BI272"/>
  <c r="BH272"/>
  <c r="BG272"/>
  <c r="BF272"/>
  <c r="T272"/>
  <c r="R272"/>
  <c r="P272"/>
  <c r="BI270"/>
  <c r="BH270"/>
  <c r="BG270"/>
  <c r="BF270"/>
  <c r="T270"/>
  <c r="R270"/>
  <c r="P270"/>
  <c r="BI269"/>
  <c r="BH269"/>
  <c r="BG269"/>
  <c r="BF269"/>
  <c r="T269"/>
  <c r="R269"/>
  <c r="P269"/>
  <c r="BI268"/>
  <c r="BH268"/>
  <c r="BG268"/>
  <c r="BF268"/>
  <c r="T268"/>
  <c r="R268"/>
  <c r="P268"/>
  <c r="BI267"/>
  <c r="BH267"/>
  <c r="BG267"/>
  <c r="BF267"/>
  <c r="T267"/>
  <c r="R267"/>
  <c r="P267"/>
  <c r="BI266"/>
  <c r="BH266"/>
  <c r="BG266"/>
  <c r="BF266"/>
  <c r="T266"/>
  <c r="R266"/>
  <c r="P266"/>
  <c r="BI265"/>
  <c r="BH265"/>
  <c r="BG265"/>
  <c r="BF265"/>
  <c r="T265"/>
  <c r="R265"/>
  <c r="P265"/>
  <c r="BI264"/>
  <c r="BH264"/>
  <c r="BG264"/>
  <c r="BF264"/>
  <c r="T264"/>
  <c r="R264"/>
  <c r="P264"/>
  <c r="BI263"/>
  <c r="BH263"/>
  <c r="BG263"/>
  <c r="BF263"/>
  <c r="T263"/>
  <c r="R263"/>
  <c r="P263"/>
  <c r="BI262"/>
  <c r="BH262"/>
  <c r="BG262"/>
  <c r="BF262"/>
  <c r="T262"/>
  <c r="R262"/>
  <c r="P262"/>
  <c r="BI261"/>
  <c r="BH261"/>
  <c r="BG261"/>
  <c r="BF261"/>
  <c r="T261"/>
  <c r="R261"/>
  <c r="P261"/>
  <c r="BI259"/>
  <c r="BH259"/>
  <c r="BG259"/>
  <c r="BF259"/>
  <c r="T259"/>
  <c r="R259"/>
  <c r="P259"/>
  <c r="BI258"/>
  <c r="BH258"/>
  <c r="BG258"/>
  <c r="BF258"/>
  <c r="T258"/>
  <c r="R258"/>
  <c r="P258"/>
  <c r="BI257"/>
  <c r="BH257"/>
  <c r="BG257"/>
  <c r="BF257"/>
  <c r="T257"/>
  <c r="R257"/>
  <c r="P257"/>
  <c r="BI256"/>
  <c r="BH256"/>
  <c r="BG256"/>
  <c r="BF256"/>
  <c r="T256"/>
  <c r="R256"/>
  <c r="P256"/>
  <c r="BI253"/>
  <c r="BH253"/>
  <c r="BG253"/>
  <c r="BF253"/>
  <c r="T253"/>
  <c r="R253"/>
  <c r="P253"/>
  <c r="BI252"/>
  <c r="BH252"/>
  <c r="BG252"/>
  <c r="BF252"/>
  <c r="T252"/>
  <c r="R252"/>
  <c r="P252"/>
  <c r="BI250"/>
  <c r="BH250"/>
  <c r="BG250"/>
  <c r="BF250"/>
  <c r="T250"/>
  <c r="R250"/>
  <c r="P250"/>
  <c r="BI248"/>
  <c r="BH248"/>
  <c r="BG248"/>
  <c r="BF248"/>
  <c r="T248"/>
  <c r="R248"/>
  <c r="P248"/>
  <c r="BI246"/>
  <c r="BH246"/>
  <c r="BG246"/>
  <c r="BF246"/>
  <c r="T246"/>
  <c r="R246"/>
  <c r="P246"/>
  <c r="BI244"/>
  <c r="BH244"/>
  <c r="BG244"/>
  <c r="BF244"/>
  <c r="T244"/>
  <c r="R244"/>
  <c r="P244"/>
  <c r="BI243"/>
  <c r="BH243"/>
  <c r="BG243"/>
  <c r="BF243"/>
  <c r="T243"/>
  <c r="R243"/>
  <c r="P243"/>
  <c r="BI241"/>
  <c r="BH241"/>
  <c r="BG241"/>
  <c r="BF241"/>
  <c r="T241"/>
  <c r="R241"/>
  <c r="P241"/>
  <c r="BI240"/>
  <c r="BH240"/>
  <c r="BG240"/>
  <c r="BF240"/>
  <c r="T240"/>
  <c r="R240"/>
  <c r="P240"/>
  <c r="BI239"/>
  <c r="BH239"/>
  <c r="BG239"/>
  <c r="BF239"/>
  <c r="T239"/>
  <c r="R239"/>
  <c r="P239"/>
  <c r="BI238"/>
  <c r="BH238"/>
  <c r="BG238"/>
  <c r="BF238"/>
  <c r="T238"/>
  <c r="R238"/>
  <c r="P238"/>
  <c r="BI237"/>
  <c r="BH237"/>
  <c r="BG237"/>
  <c r="BF237"/>
  <c r="T237"/>
  <c r="R237"/>
  <c r="P237"/>
  <c r="BI236"/>
  <c r="BH236"/>
  <c r="BG236"/>
  <c r="BF236"/>
  <c r="T236"/>
  <c r="R236"/>
  <c r="P236"/>
  <c r="BI235"/>
  <c r="BH235"/>
  <c r="BG235"/>
  <c r="BF235"/>
  <c r="T235"/>
  <c r="R235"/>
  <c r="P235"/>
  <c r="BI234"/>
  <c r="BH234"/>
  <c r="BG234"/>
  <c r="BF234"/>
  <c r="T234"/>
  <c r="R234"/>
  <c r="P234"/>
  <c r="BI233"/>
  <c r="BH233"/>
  <c r="BG233"/>
  <c r="BF233"/>
  <c r="T233"/>
  <c r="R233"/>
  <c r="P233"/>
  <c r="BI232"/>
  <c r="BH232"/>
  <c r="BG232"/>
  <c r="BF232"/>
  <c r="T232"/>
  <c r="R232"/>
  <c r="P232"/>
  <c r="BI231"/>
  <c r="BH231"/>
  <c r="BG231"/>
  <c r="BF231"/>
  <c r="T231"/>
  <c r="R231"/>
  <c r="P231"/>
  <c r="BI230"/>
  <c r="BH230"/>
  <c r="BG230"/>
  <c r="BF230"/>
  <c r="T230"/>
  <c r="R230"/>
  <c r="P230"/>
  <c r="BI229"/>
  <c r="BH229"/>
  <c r="BG229"/>
  <c r="BF229"/>
  <c r="T229"/>
  <c r="R229"/>
  <c r="P229"/>
  <c r="BI228"/>
  <c r="BH228"/>
  <c r="BG228"/>
  <c r="BF228"/>
  <c r="T228"/>
  <c r="R228"/>
  <c r="P228"/>
  <c r="BI227"/>
  <c r="BH227"/>
  <c r="BG227"/>
  <c r="BF227"/>
  <c r="T227"/>
  <c r="R227"/>
  <c r="P227"/>
  <c r="BI226"/>
  <c r="BH226"/>
  <c r="BG226"/>
  <c r="BF226"/>
  <c r="T226"/>
  <c r="R226"/>
  <c r="P226"/>
  <c r="BI225"/>
  <c r="BH225"/>
  <c r="BG225"/>
  <c r="BF225"/>
  <c r="T225"/>
  <c r="R225"/>
  <c r="P225"/>
  <c r="BI224"/>
  <c r="BH224"/>
  <c r="BG224"/>
  <c r="BF224"/>
  <c r="T224"/>
  <c r="R224"/>
  <c r="P224"/>
  <c r="BI223"/>
  <c r="BH223"/>
  <c r="BG223"/>
  <c r="BF223"/>
  <c r="T223"/>
  <c r="R223"/>
  <c r="P223"/>
  <c r="BI222"/>
  <c r="BH222"/>
  <c r="BG222"/>
  <c r="BF222"/>
  <c r="T222"/>
  <c r="R222"/>
  <c r="P222"/>
  <c r="BI221"/>
  <c r="BH221"/>
  <c r="BG221"/>
  <c r="BF221"/>
  <c r="T221"/>
  <c r="R221"/>
  <c r="P221"/>
  <c r="BI218"/>
  <c r="BH218"/>
  <c r="BG218"/>
  <c r="BF218"/>
  <c r="T218"/>
  <c r="R218"/>
  <c r="P218"/>
  <c r="BI217"/>
  <c r="BH217"/>
  <c r="BG217"/>
  <c r="BF217"/>
  <c r="T217"/>
  <c r="R217"/>
  <c r="P217"/>
  <c r="BI215"/>
  <c r="BH215"/>
  <c r="BG215"/>
  <c r="BF215"/>
  <c r="T215"/>
  <c r="R215"/>
  <c r="P215"/>
  <c r="BI212"/>
  <c r="BH212"/>
  <c r="BG212"/>
  <c r="BF212"/>
  <c r="T212"/>
  <c r="R212"/>
  <c r="P212"/>
  <c r="BI209"/>
  <c r="BH209"/>
  <c r="BG209"/>
  <c r="BF209"/>
  <c r="T209"/>
  <c r="R209"/>
  <c r="P209"/>
  <c r="BI207"/>
  <c r="BH207"/>
  <c r="BG207"/>
  <c r="BF207"/>
  <c r="T207"/>
  <c r="R207"/>
  <c r="P207"/>
  <c r="BI205"/>
  <c r="BH205"/>
  <c r="BG205"/>
  <c r="BF205"/>
  <c r="T205"/>
  <c r="R205"/>
  <c r="P205"/>
  <c r="BI204"/>
  <c r="BH204"/>
  <c r="BG204"/>
  <c r="BF204"/>
  <c r="T204"/>
  <c r="R204"/>
  <c r="P204"/>
  <c r="BI203"/>
  <c r="BH203"/>
  <c r="BG203"/>
  <c r="BF203"/>
  <c r="T203"/>
  <c r="R203"/>
  <c r="P203"/>
  <c r="BI201"/>
  <c r="BH201"/>
  <c r="BG201"/>
  <c r="BF201"/>
  <c r="T201"/>
  <c r="R201"/>
  <c r="P201"/>
  <c r="BI200"/>
  <c r="BH200"/>
  <c r="BG200"/>
  <c r="BF200"/>
  <c r="T200"/>
  <c r="R200"/>
  <c r="P200"/>
  <c r="BI199"/>
  <c r="BH199"/>
  <c r="BG199"/>
  <c r="BF199"/>
  <c r="T199"/>
  <c r="R199"/>
  <c r="P199"/>
  <c r="BI198"/>
  <c r="BH198"/>
  <c r="BG198"/>
  <c r="BF198"/>
  <c r="T198"/>
  <c r="R198"/>
  <c r="P198"/>
  <c r="BI195"/>
  <c r="BH195"/>
  <c r="BG195"/>
  <c r="BF195"/>
  <c r="T195"/>
  <c r="R195"/>
  <c r="P195"/>
  <c r="BI194"/>
  <c r="BH194"/>
  <c r="BG194"/>
  <c r="BF194"/>
  <c r="T194"/>
  <c r="R194"/>
  <c r="P194"/>
  <c r="BI192"/>
  <c r="BH192"/>
  <c r="BG192"/>
  <c r="BF192"/>
  <c r="T192"/>
  <c r="R192"/>
  <c r="P192"/>
  <c r="BI190"/>
  <c r="BH190"/>
  <c r="BG190"/>
  <c r="BF190"/>
  <c r="T190"/>
  <c r="R190"/>
  <c r="P190"/>
  <c r="BI188"/>
  <c r="BH188"/>
  <c r="BG188"/>
  <c r="BF188"/>
  <c r="T188"/>
  <c r="R188"/>
  <c r="P188"/>
  <c r="BI186"/>
  <c r="BH186"/>
  <c r="BG186"/>
  <c r="BF186"/>
  <c r="T186"/>
  <c r="R186"/>
  <c r="P186"/>
  <c r="BI185"/>
  <c r="BH185"/>
  <c r="BG185"/>
  <c r="BF185"/>
  <c r="T185"/>
  <c r="R185"/>
  <c r="P185"/>
  <c r="BI183"/>
  <c r="BH183"/>
  <c r="BG183"/>
  <c r="BF183"/>
  <c r="T183"/>
  <c r="R183"/>
  <c r="P183"/>
  <c r="BI182"/>
  <c r="BH182"/>
  <c r="BG182"/>
  <c r="BF182"/>
  <c r="T182"/>
  <c r="R182"/>
  <c r="P182"/>
  <c r="BI180"/>
  <c r="BH180"/>
  <c r="BG180"/>
  <c r="BF180"/>
  <c r="T180"/>
  <c r="R180"/>
  <c r="P180"/>
  <c r="BI178"/>
  <c r="BH178"/>
  <c r="BG178"/>
  <c r="BF178"/>
  <c r="T178"/>
  <c r="R178"/>
  <c r="P178"/>
  <c r="BI177"/>
  <c r="BH177"/>
  <c r="BG177"/>
  <c r="BF177"/>
  <c r="T177"/>
  <c r="R177"/>
  <c r="P177"/>
  <c r="BI175"/>
  <c r="BH175"/>
  <c r="BG175"/>
  <c r="BF175"/>
  <c r="T175"/>
  <c r="R175"/>
  <c r="P175"/>
  <c r="BI174"/>
  <c r="BH174"/>
  <c r="BG174"/>
  <c r="BF174"/>
  <c r="T174"/>
  <c r="R174"/>
  <c r="P174"/>
  <c r="BI171"/>
  <c r="BH171"/>
  <c r="BG171"/>
  <c r="BF171"/>
  <c r="T171"/>
  <c r="R171"/>
  <c r="P171"/>
  <c r="BI170"/>
  <c r="BH170"/>
  <c r="BG170"/>
  <c r="BF170"/>
  <c r="T170"/>
  <c r="R170"/>
  <c r="P170"/>
  <c r="BI167"/>
  <c r="BH167"/>
  <c r="BG167"/>
  <c r="BF167"/>
  <c r="T167"/>
  <c r="R167"/>
  <c r="P167"/>
  <c r="BI166"/>
  <c r="BH166"/>
  <c r="BG166"/>
  <c r="BF166"/>
  <c r="T166"/>
  <c r="R166"/>
  <c r="P166"/>
  <c r="BI164"/>
  <c r="BH164"/>
  <c r="BG164"/>
  <c r="BF164"/>
  <c r="T164"/>
  <c r="R164"/>
  <c r="P164"/>
  <c r="BI162"/>
  <c r="BH162"/>
  <c r="BG162"/>
  <c r="BF162"/>
  <c r="T162"/>
  <c r="R162"/>
  <c r="P162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6"/>
  <c r="BH156"/>
  <c r="BG156"/>
  <c r="BF156"/>
  <c r="T156"/>
  <c r="R156"/>
  <c r="P156"/>
  <c r="BI154"/>
  <c r="BH154"/>
  <c r="BG154"/>
  <c r="BF154"/>
  <c r="T154"/>
  <c r="R154"/>
  <c r="P154"/>
  <c r="BI152"/>
  <c r="BH152"/>
  <c r="BG152"/>
  <c r="BF152"/>
  <c r="T152"/>
  <c r="R152"/>
  <c r="P152"/>
  <c r="BI151"/>
  <c r="BH151"/>
  <c r="BG151"/>
  <c r="BF151"/>
  <c r="T151"/>
  <c r="R151"/>
  <c r="P151"/>
  <c r="BI149"/>
  <c r="BH149"/>
  <c r="BG149"/>
  <c r="BF149"/>
  <c r="T149"/>
  <c r="R149"/>
  <c r="P149"/>
  <c r="BI148"/>
  <c r="BH148"/>
  <c r="BG148"/>
  <c r="BF148"/>
  <c r="T148"/>
  <c r="R148"/>
  <c r="P148"/>
  <c r="BI146"/>
  <c r="BH146"/>
  <c r="BG146"/>
  <c r="BF146"/>
  <c r="T146"/>
  <c r="R146"/>
  <c r="P146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5"/>
  <c r="BH135"/>
  <c r="BG135"/>
  <c r="BF135"/>
  <c r="T135"/>
  <c r="R135"/>
  <c r="P135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BI125"/>
  <c r="BH125"/>
  <c r="BG125"/>
  <c r="BF125"/>
  <c r="T125"/>
  <c r="R125"/>
  <c r="P125"/>
  <c r="BI123"/>
  <c r="BH123"/>
  <c r="BG123"/>
  <c r="BF123"/>
  <c r="T123"/>
  <c r="R123"/>
  <c r="P123"/>
  <c r="BI121"/>
  <c r="BH121"/>
  <c r="BG121"/>
  <c r="BF121"/>
  <c r="T121"/>
  <c r="R121"/>
  <c r="P121"/>
  <c r="BI119"/>
  <c r="BH119"/>
  <c r="BG119"/>
  <c r="BF119"/>
  <c r="T119"/>
  <c r="R119"/>
  <c r="P119"/>
  <c r="BI117"/>
  <c r="BH117"/>
  <c r="BG117"/>
  <c r="BF117"/>
  <c r="T117"/>
  <c r="R117"/>
  <c r="P117"/>
  <c r="BI115"/>
  <c r="BH115"/>
  <c r="BG115"/>
  <c r="BF115"/>
  <c r="T115"/>
  <c r="R115"/>
  <c r="P115"/>
  <c r="BI113"/>
  <c r="BH113"/>
  <c r="BG113"/>
  <c r="BF113"/>
  <c r="T113"/>
  <c r="R113"/>
  <c r="P113"/>
  <c r="BI111"/>
  <c r="BH111"/>
  <c r="BG111"/>
  <c r="BF111"/>
  <c r="T111"/>
  <c r="R111"/>
  <c r="P111"/>
  <c r="BI109"/>
  <c r="BH109"/>
  <c r="BG109"/>
  <c r="BF109"/>
  <c r="T109"/>
  <c r="R109"/>
  <c r="P109"/>
  <c r="BI107"/>
  <c r="BH107"/>
  <c r="BG107"/>
  <c r="BF107"/>
  <c r="T107"/>
  <c r="R107"/>
  <c r="P107"/>
  <c r="BI105"/>
  <c r="BH105"/>
  <c r="BG105"/>
  <c r="BF105"/>
  <c r="T105"/>
  <c r="R105"/>
  <c r="P105"/>
  <c r="BI103"/>
  <c r="BH103"/>
  <c r="BG103"/>
  <c r="BF103"/>
  <c r="T103"/>
  <c r="R103"/>
  <c r="P103"/>
  <c r="BI101"/>
  <c r="BH101"/>
  <c r="BG101"/>
  <c r="BF101"/>
  <c r="T101"/>
  <c r="R101"/>
  <c r="P101"/>
  <c r="BI99"/>
  <c r="BH99"/>
  <c r="BG99"/>
  <c r="BF99"/>
  <c r="T99"/>
  <c r="R99"/>
  <c r="P99"/>
  <c r="BI97"/>
  <c r="BH97"/>
  <c r="BG97"/>
  <c r="BF97"/>
  <c r="T97"/>
  <c r="R97"/>
  <c r="P97"/>
  <c r="BI95"/>
  <c r="BH95"/>
  <c r="BG95"/>
  <c r="BF95"/>
  <c r="T95"/>
  <c r="R95"/>
  <c r="P95"/>
  <c r="J89"/>
  <c r="F86"/>
  <c r="E84"/>
  <c r="J55"/>
  <c r="F52"/>
  <c r="E50"/>
  <c r="J21"/>
  <c r="E21"/>
  <c r="J54"/>
  <c r="J20"/>
  <c r="J18"/>
  <c r="E18"/>
  <c r="F89"/>
  <c r="J17"/>
  <c r="J15"/>
  <c r="E15"/>
  <c r="F88"/>
  <c r="J14"/>
  <c r="J12"/>
  <c r="J52"/>
  <c r="E7"/>
  <c r="E82"/>
  <c i="4" r="J37"/>
  <c r="J36"/>
  <c i="1" r="AY57"/>
  <c i="4" r="J35"/>
  <c i="1" r="AX57"/>
  <c i="4" r="BI469"/>
  <c r="BH469"/>
  <c r="BG469"/>
  <c r="BF469"/>
  <c r="T469"/>
  <c r="T468"/>
  <c r="R469"/>
  <c r="R468"/>
  <c r="P469"/>
  <c r="P468"/>
  <c r="BI466"/>
  <c r="BH466"/>
  <c r="BG466"/>
  <c r="BF466"/>
  <c r="T466"/>
  <c r="T465"/>
  <c r="R466"/>
  <c r="R465"/>
  <c r="P466"/>
  <c r="P465"/>
  <c r="BI464"/>
  <c r="BH464"/>
  <c r="BG464"/>
  <c r="BF464"/>
  <c r="T464"/>
  <c r="R464"/>
  <c r="P464"/>
  <c r="BI462"/>
  <c r="BH462"/>
  <c r="BG462"/>
  <c r="BF462"/>
  <c r="T462"/>
  <c r="R462"/>
  <c r="P462"/>
  <c r="BI460"/>
  <c r="BH460"/>
  <c r="BG460"/>
  <c r="BF460"/>
  <c r="T460"/>
  <c r="R460"/>
  <c r="P460"/>
  <c r="BI458"/>
  <c r="BH458"/>
  <c r="BG458"/>
  <c r="BF458"/>
  <c r="T458"/>
  <c r="R458"/>
  <c r="P458"/>
  <c r="BI456"/>
  <c r="BH456"/>
  <c r="BG456"/>
  <c r="BF456"/>
  <c r="T456"/>
  <c r="R456"/>
  <c r="P456"/>
  <c r="BI454"/>
  <c r="BH454"/>
  <c r="BG454"/>
  <c r="BF454"/>
  <c r="T454"/>
  <c r="R454"/>
  <c r="P454"/>
  <c r="BI451"/>
  <c r="BH451"/>
  <c r="BG451"/>
  <c r="BF451"/>
  <c r="T451"/>
  <c r="R451"/>
  <c r="P451"/>
  <c r="BI449"/>
  <c r="BH449"/>
  <c r="BG449"/>
  <c r="BF449"/>
  <c r="T449"/>
  <c r="R449"/>
  <c r="P449"/>
  <c r="BI447"/>
  <c r="BH447"/>
  <c r="BG447"/>
  <c r="BF447"/>
  <c r="T447"/>
  <c r="R447"/>
  <c r="P447"/>
  <c r="BI445"/>
  <c r="BH445"/>
  <c r="BG445"/>
  <c r="BF445"/>
  <c r="T445"/>
  <c r="R445"/>
  <c r="P445"/>
  <c r="BI443"/>
  <c r="BH443"/>
  <c r="BG443"/>
  <c r="BF443"/>
  <c r="T443"/>
  <c r="R443"/>
  <c r="P443"/>
  <c r="BI441"/>
  <c r="BH441"/>
  <c r="BG441"/>
  <c r="BF441"/>
  <c r="T441"/>
  <c r="R441"/>
  <c r="P441"/>
  <c r="BI438"/>
  <c r="BH438"/>
  <c r="BG438"/>
  <c r="BF438"/>
  <c r="T438"/>
  <c r="R438"/>
  <c r="P438"/>
  <c r="BI437"/>
  <c r="BH437"/>
  <c r="BG437"/>
  <c r="BF437"/>
  <c r="T437"/>
  <c r="R437"/>
  <c r="P437"/>
  <c r="BI434"/>
  <c r="BH434"/>
  <c r="BG434"/>
  <c r="BF434"/>
  <c r="T434"/>
  <c r="R434"/>
  <c r="P434"/>
  <c r="BI432"/>
  <c r="BH432"/>
  <c r="BG432"/>
  <c r="BF432"/>
  <c r="T432"/>
  <c r="R432"/>
  <c r="P432"/>
  <c r="BI429"/>
  <c r="BH429"/>
  <c r="BG429"/>
  <c r="BF429"/>
  <c r="T429"/>
  <c r="T428"/>
  <c r="R429"/>
  <c r="R428"/>
  <c r="P429"/>
  <c r="P428"/>
  <c r="BI425"/>
  <c r="BH425"/>
  <c r="BG425"/>
  <c r="BF425"/>
  <c r="T425"/>
  <c r="R425"/>
  <c r="P425"/>
  <c r="BI423"/>
  <c r="BH423"/>
  <c r="BG423"/>
  <c r="BF423"/>
  <c r="T423"/>
  <c r="R423"/>
  <c r="P423"/>
  <c r="BI421"/>
  <c r="BH421"/>
  <c r="BG421"/>
  <c r="BF421"/>
  <c r="T421"/>
  <c r="R421"/>
  <c r="P421"/>
  <c r="BI419"/>
  <c r="BH419"/>
  <c r="BG419"/>
  <c r="BF419"/>
  <c r="T419"/>
  <c r="R419"/>
  <c r="P419"/>
  <c r="BI417"/>
  <c r="BH417"/>
  <c r="BG417"/>
  <c r="BF417"/>
  <c r="T417"/>
  <c r="R417"/>
  <c r="P417"/>
  <c r="BI414"/>
  <c r="BH414"/>
  <c r="BG414"/>
  <c r="BF414"/>
  <c r="T414"/>
  <c r="R414"/>
  <c r="P414"/>
  <c r="BI412"/>
  <c r="BH412"/>
  <c r="BG412"/>
  <c r="BF412"/>
  <c r="T412"/>
  <c r="R412"/>
  <c r="P412"/>
  <c r="BI409"/>
  <c r="BH409"/>
  <c r="BG409"/>
  <c r="BF409"/>
  <c r="T409"/>
  <c r="R409"/>
  <c r="P409"/>
  <c r="BI406"/>
  <c r="BH406"/>
  <c r="BG406"/>
  <c r="BF406"/>
  <c r="T406"/>
  <c r="R406"/>
  <c r="P406"/>
  <c r="BI403"/>
  <c r="BH403"/>
  <c r="BG403"/>
  <c r="BF403"/>
  <c r="T403"/>
  <c r="R403"/>
  <c r="P403"/>
  <c r="BI401"/>
  <c r="BH401"/>
  <c r="BG401"/>
  <c r="BF401"/>
  <c r="T401"/>
  <c r="R401"/>
  <c r="P401"/>
  <c r="BI399"/>
  <c r="BH399"/>
  <c r="BG399"/>
  <c r="BF399"/>
  <c r="T399"/>
  <c r="R399"/>
  <c r="P399"/>
  <c r="BI395"/>
  <c r="BH395"/>
  <c r="BG395"/>
  <c r="BF395"/>
  <c r="T395"/>
  <c r="R395"/>
  <c r="P395"/>
  <c r="BI393"/>
  <c r="BH393"/>
  <c r="BG393"/>
  <c r="BF393"/>
  <c r="T393"/>
  <c r="R393"/>
  <c r="P393"/>
  <c r="BI391"/>
  <c r="BH391"/>
  <c r="BG391"/>
  <c r="BF391"/>
  <c r="T391"/>
  <c r="R391"/>
  <c r="P391"/>
  <c r="BI389"/>
  <c r="BH389"/>
  <c r="BG389"/>
  <c r="BF389"/>
  <c r="T389"/>
  <c r="R389"/>
  <c r="P389"/>
  <c r="BI386"/>
  <c r="BH386"/>
  <c r="BG386"/>
  <c r="BF386"/>
  <c r="T386"/>
  <c r="R386"/>
  <c r="P386"/>
  <c r="BI383"/>
  <c r="BH383"/>
  <c r="BG383"/>
  <c r="BF383"/>
  <c r="T383"/>
  <c r="R383"/>
  <c r="P383"/>
  <c r="BI381"/>
  <c r="BH381"/>
  <c r="BG381"/>
  <c r="BF381"/>
  <c r="T381"/>
  <c r="R381"/>
  <c r="P381"/>
  <c r="BI380"/>
  <c r="BH380"/>
  <c r="BG380"/>
  <c r="BF380"/>
  <c r="T380"/>
  <c r="R380"/>
  <c r="P380"/>
  <c r="BI378"/>
  <c r="BH378"/>
  <c r="BG378"/>
  <c r="BF378"/>
  <c r="T378"/>
  <c r="R378"/>
  <c r="P378"/>
  <c r="BI376"/>
  <c r="BH376"/>
  <c r="BG376"/>
  <c r="BF376"/>
  <c r="T376"/>
  <c r="R376"/>
  <c r="P376"/>
  <c r="BI374"/>
  <c r="BH374"/>
  <c r="BG374"/>
  <c r="BF374"/>
  <c r="T374"/>
  <c r="R374"/>
  <c r="P374"/>
  <c r="BI371"/>
  <c r="BH371"/>
  <c r="BG371"/>
  <c r="BF371"/>
  <c r="T371"/>
  <c r="R371"/>
  <c r="P371"/>
  <c r="BI368"/>
  <c r="BH368"/>
  <c r="BG368"/>
  <c r="BF368"/>
  <c r="T368"/>
  <c r="R368"/>
  <c r="P368"/>
  <c r="BI366"/>
  <c r="BH366"/>
  <c r="BG366"/>
  <c r="BF366"/>
  <c r="T366"/>
  <c r="R366"/>
  <c r="P366"/>
  <c r="BI364"/>
  <c r="BH364"/>
  <c r="BG364"/>
  <c r="BF364"/>
  <c r="T364"/>
  <c r="R364"/>
  <c r="P364"/>
  <c r="BI361"/>
  <c r="BH361"/>
  <c r="BG361"/>
  <c r="BF361"/>
  <c r="T361"/>
  <c r="R361"/>
  <c r="P361"/>
  <c r="BI357"/>
  <c r="BH357"/>
  <c r="BG357"/>
  <c r="BF357"/>
  <c r="T357"/>
  <c r="R357"/>
  <c r="P357"/>
  <c r="BI356"/>
  <c r="BH356"/>
  <c r="BG356"/>
  <c r="BF356"/>
  <c r="T356"/>
  <c r="R356"/>
  <c r="P356"/>
  <c r="BI354"/>
  <c r="BH354"/>
  <c r="BG354"/>
  <c r="BF354"/>
  <c r="T354"/>
  <c r="R354"/>
  <c r="P354"/>
  <c r="BI352"/>
  <c r="BH352"/>
  <c r="BG352"/>
  <c r="BF352"/>
  <c r="T352"/>
  <c r="R352"/>
  <c r="P352"/>
  <c r="BI350"/>
  <c r="BH350"/>
  <c r="BG350"/>
  <c r="BF350"/>
  <c r="T350"/>
  <c r="R350"/>
  <c r="P350"/>
  <c r="BI348"/>
  <c r="BH348"/>
  <c r="BG348"/>
  <c r="BF348"/>
  <c r="T348"/>
  <c r="R348"/>
  <c r="P348"/>
  <c r="BI346"/>
  <c r="BH346"/>
  <c r="BG346"/>
  <c r="BF346"/>
  <c r="T346"/>
  <c r="R346"/>
  <c r="P346"/>
  <c r="BI342"/>
  <c r="BH342"/>
  <c r="BG342"/>
  <c r="BF342"/>
  <c r="T342"/>
  <c r="R342"/>
  <c r="P342"/>
  <c r="BI341"/>
  <c r="BH341"/>
  <c r="BG341"/>
  <c r="BF341"/>
  <c r="T341"/>
  <c r="R341"/>
  <c r="P341"/>
  <c r="BI339"/>
  <c r="BH339"/>
  <c r="BG339"/>
  <c r="BF339"/>
  <c r="T339"/>
  <c r="R339"/>
  <c r="P339"/>
  <c r="BI336"/>
  <c r="BH336"/>
  <c r="BG336"/>
  <c r="BF336"/>
  <c r="T336"/>
  <c r="R336"/>
  <c r="P336"/>
  <c r="BI335"/>
  <c r="BH335"/>
  <c r="BG335"/>
  <c r="BF335"/>
  <c r="T335"/>
  <c r="R335"/>
  <c r="P335"/>
  <c r="BI331"/>
  <c r="BH331"/>
  <c r="BG331"/>
  <c r="BF331"/>
  <c r="T331"/>
  <c r="R331"/>
  <c r="P331"/>
  <c r="BI330"/>
  <c r="BH330"/>
  <c r="BG330"/>
  <c r="BF330"/>
  <c r="T330"/>
  <c r="R330"/>
  <c r="P330"/>
  <c r="BI328"/>
  <c r="BH328"/>
  <c r="BG328"/>
  <c r="BF328"/>
  <c r="T328"/>
  <c r="R328"/>
  <c r="P328"/>
  <c r="BI326"/>
  <c r="BH326"/>
  <c r="BG326"/>
  <c r="BF326"/>
  <c r="T326"/>
  <c r="R326"/>
  <c r="P326"/>
  <c r="BI324"/>
  <c r="BH324"/>
  <c r="BG324"/>
  <c r="BF324"/>
  <c r="T324"/>
  <c r="R324"/>
  <c r="P324"/>
  <c r="BI322"/>
  <c r="BH322"/>
  <c r="BG322"/>
  <c r="BF322"/>
  <c r="T322"/>
  <c r="R322"/>
  <c r="P322"/>
  <c r="BI320"/>
  <c r="BH320"/>
  <c r="BG320"/>
  <c r="BF320"/>
  <c r="T320"/>
  <c r="R320"/>
  <c r="P320"/>
  <c r="BI317"/>
  <c r="BH317"/>
  <c r="BG317"/>
  <c r="BF317"/>
  <c r="T317"/>
  <c r="T316"/>
  <c r="R317"/>
  <c r="R316"/>
  <c r="P317"/>
  <c r="P316"/>
  <c r="BI313"/>
  <c r="BH313"/>
  <c r="BG313"/>
  <c r="BF313"/>
  <c r="T313"/>
  <c r="R313"/>
  <c r="P313"/>
  <c r="BI311"/>
  <c r="BH311"/>
  <c r="BG311"/>
  <c r="BF311"/>
  <c r="T311"/>
  <c r="R311"/>
  <c r="P311"/>
  <c r="BI310"/>
  <c r="BH310"/>
  <c r="BG310"/>
  <c r="BF310"/>
  <c r="T310"/>
  <c r="R310"/>
  <c r="P310"/>
  <c r="BI309"/>
  <c r="BH309"/>
  <c r="BG309"/>
  <c r="BF309"/>
  <c r="T309"/>
  <c r="R309"/>
  <c r="P309"/>
  <c r="BI308"/>
  <c r="BH308"/>
  <c r="BG308"/>
  <c r="BF308"/>
  <c r="T308"/>
  <c r="R308"/>
  <c r="P308"/>
  <c r="BI306"/>
  <c r="BH306"/>
  <c r="BG306"/>
  <c r="BF306"/>
  <c r="T306"/>
  <c r="R306"/>
  <c r="P306"/>
  <c r="BI303"/>
  <c r="BH303"/>
  <c r="BG303"/>
  <c r="BF303"/>
  <c r="T303"/>
  <c r="R303"/>
  <c r="P303"/>
  <c r="BI301"/>
  <c r="BH301"/>
  <c r="BG301"/>
  <c r="BF301"/>
  <c r="T301"/>
  <c r="R301"/>
  <c r="P301"/>
  <c r="BI299"/>
  <c r="BH299"/>
  <c r="BG299"/>
  <c r="BF299"/>
  <c r="T299"/>
  <c r="R299"/>
  <c r="P299"/>
  <c r="BI297"/>
  <c r="BH297"/>
  <c r="BG297"/>
  <c r="BF297"/>
  <c r="T297"/>
  <c r="R297"/>
  <c r="P297"/>
  <c r="BI294"/>
  <c r="BH294"/>
  <c r="BG294"/>
  <c r="BF294"/>
  <c r="T294"/>
  <c r="R294"/>
  <c r="P294"/>
  <c r="BI291"/>
  <c r="BH291"/>
  <c r="BG291"/>
  <c r="BF291"/>
  <c r="T291"/>
  <c r="R291"/>
  <c r="P291"/>
  <c r="BI289"/>
  <c r="BH289"/>
  <c r="BG289"/>
  <c r="BF289"/>
  <c r="T289"/>
  <c r="R289"/>
  <c r="P289"/>
  <c r="BI287"/>
  <c r="BH287"/>
  <c r="BG287"/>
  <c r="BF287"/>
  <c r="T287"/>
  <c r="R287"/>
  <c r="P287"/>
  <c r="BI285"/>
  <c r="BH285"/>
  <c r="BG285"/>
  <c r="BF285"/>
  <c r="T285"/>
  <c r="R285"/>
  <c r="P285"/>
  <c r="BI282"/>
  <c r="BH282"/>
  <c r="BG282"/>
  <c r="BF282"/>
  <c r="T282"/>
  <c r="R282"/>
  <c r="P282"/>
  <c r="BI280"/>
  <c r="BH280"/>
  <c r="BG280"/>
  <c r="BF280"/>
  <c r="T280"/>
  <c r="R280"/>
  <c r="P280"/>
  <c r="BI277"/>
  <c r="BH277"/>
  <c r="BG277"/>
  <c r="BF277"/>
  <c r="T277"/>
  <c r="R277"/>
  <c r="P277"/>
  <c r="BI274"/>
  <c r="BH274"/>
  <c r="BG274"/>
  <c r="BF274"/>
  <c r="T274"/>
  <c r="R274"/>
  <c r="P274"/>
  <c r="BI272"/>
  <c r="BH272"/>
  <c r="BG272"/>
  <c r="BF272"/>
  <c r="T272"/>
  <c r="R272"/>
  <c r="P272"/>
  <c r="BI270"/>
  <c r="BH270"/>
  <c r="BG270"/>
  <c r="BF270"/>
  <c r="T270"/>
  <c r="R270"/>
  <c r="P270"/>
  <c r="BI267"/>
  <c r="BH267"/>
  <c r="BG267"/>
  <c r="BF267"/>
  <c r="T267"/>
  <c r="R267"/>
  <c r="P267"/>
  <c r="BI264"/>
  <c r="BH264"/>
  <c r="BG264"/>
  <c r="BF264"/>
  <c r="T264"/>
  <c r="R264"/>
  <c r="P264"/>
  <c r="BI263"/>
  <c r="BH263"/>
  <c r="BG263"/>
  <c r="BF263"/>
  <c r="T263"/>
  <c r="R263"/>
  <c r="P263"/>
  <c r="BI261"/>
  <c r="BH261"/>
  <c r="BG261"/>
  <c r="BF261"/>
  <c r="T261"/>
  <c r="R261"/>
  <c r="P261"/>
  <c r="BI259"/>
  <c r="BH259"/>
  <c r="BG259"/>
  <c r="BF259"/>
  <c r="T259"/>
  <c r="R259"/>
  <c r="P259"/>
  <c r="BI257"/>
  <c r="BH257"/>
  <c r="BG257"/>
  <c r="BF257"/>
  <c r="T257"/>
  <c r="R257"/>
  <c r="P257"/>
  <c r="BI255"/>
  <c r="BH255"/>
  <c r="BG255"/>
  <c r="BF255"/>
  <c r="T255"/>
  <c r="R255"/>
  <c r="P255"/>
  <c r="BI253"/>
  <c r="BH253"/>
  <c r="BG253"/>
  <c r="BF253"/>
  <c r="T253"/>
  <c r="R253"/>
  <c r="P253"/>
  <c r="BI251"/>
  <c r="BH251"/>
  <c r="BG251"/>
  <c r="BF251"/>
  <c r="T251"/>
  <c r="R251"/>
  <c r="P251"/>
  <c r="BI248"/>
  <c r="BH248"/>
  <c r="BG248"/>
  <c r="BF248"/>
  <c r="T248"/>
  <c r="R248"/>
  <c r="P248"/>
  <c r="BI246"/>
  <c r="BH246"/>
  <c r="BG246"/>
  <c r="BF246"/>
  <c r="T246"/>
  <c r="R246"/>
  <c r="P246"/>
  <c r="BI243"/>
  <c r="BH243"/>
  <c r="BG243"/>
  <c r="BF243"/>
  <c r="T243"/>
  <c r="R243"/>
  <c r="P243"/>
  <c r="BI240"/>
  <c r="BH240"/>
  <c r="BG240"/>
  <c r="BF240"/>
  <c r="T240"/>
  <c r="R240"/>
  <c r="P240"/>
  <c r="BI236"/>
  <c r="BH236"/>
  <c r="BG236"/>
  <c r="BF236"/>
  <c r="T236"/>
  <c r="R236"/>
  <c r="P236"/>
  <c r="BI234"/>
  <c r="BH234"/>
  <c r="BG234"/>
  <c r="BF234"/>
  <c r="T234"/>
  <c r="R234"/>
  <c r="P234"/>
  <c r="BI232"/>
  <c r="BH232"/>
  <c r="BG232"/>
  <c r="BF232"/>
  <c r="T232"/>
  <c r="R232"/>
  <c r="P232"/>
  <c r="BI229"/>
  <c r="BH229"/>
  <c r="BG229"/>
  <c r="BF229"/>
  <c r="T229"/>
  <c r="R229"/>
  <c r="P229"/>
  <c r="BI227"/>
  <c r="BH227"/>
  <c r="BG227"/>
  <c r="BF227"/>
  <c r="T227"/>
  <c r="R227"/>
  <c r="P227"/>
  <c r="BI226"/>
  <c r="BH226"/>
  <c r="BG226"/>
  <c r="BF226"/>
  <c r="T226"/>
  <c r="R226"/>
  <c r="P226"/>
  <c r="BI223"/>
  <c r="BH223"/>
  <c r="BG223"/>
  <c r="BF223"/>
  <c r="T223"/>
  <c r="R223"/>
  <c r="P223"/>
  <c r="BI221"/>
  <c r="BH221"/>
  <c r="BG221"/>
  <c r="BF221"/>
  <c r="T221"/>
  <c r="R221"/>
  <c r="P221"/>
  <c r="BI219"/>
  <c r="BH219"/>
  <c r="BG219"/>
  <c r="BF219"/>
  <c r="T219"/>
  <c r="R219"/>
  <c r="P219"/>
  <c r="BI216"/>
  <c r="BH216"/>
  <c r="BG216"/>
  <c r="BF216"/>
  <c r="T216"/>
  <c r="R216"/>
  <c r="P216"/>
  <c r="BI212"/>
  <c r="BH212"/>
  <c r="BG212"/>
  <c r="BF212"/>
  <c r="T212"/>
  <c r="R212"/>
  <c r="P212"/>
  <c r="BI209"/>
  <c r="BH209"/>
  <c r="BG209"/>
  <c r="BF209"/>
  <c r="T209"/>
  <c r="R209"/>
  <c r="P209"/>
  <c r="BI206"/>
  <c r="BH206"/>
  <c r="BG206"/>
  <c r="BF206"/>
  <c r="T206"/>
  <c r="R206"/>
  <c r="P206"/>
  <c r="BI203"/>
  <c r="BH203"/>
  <c r="BG203"/>
  <c r="BF203"/>
  <c r="T203"/>
  <c r="R203"/>
  <c r="P203"/>
  <c r="BI200"/>
  <c r="BH200"/>
  <c r="BG200"/>
  <c r="BF200"/>
  <c r="T200"/>
  <c r="R200"/>
  <c r="P200"/>
  <c r="BI197"/>
  <c r="BH197"/>
  <c r="BG197"/>
  <c r="BF197"/>
  <c r="T197"/>
  <c r="R197"/>
  <c r="P197"/>
  <c r="BI194"/>
  <c r="BH194"/>
  <c r="BG194"/>
  <c r="BF194"/>
  <c r="T194"/>
  <c r="R194"/>
  <c r="P194"/>
  <c r="BI191"/>
  <c r="BH191"/>
  <c r="BG191"/>
  <c r="BF191"/>
  <c r="T191"/>
  <c r="R191"/>
  <c r="P191"/>
  <c r="BI188"/>
  <c r="BH188"/>
  <c r="BG188"/>
  <c r="BF188"/>
  <c r="T188"/>
  <c r="R188"/>
  <c r="P188"/>
  <c r="BI185"/>
  <c r="BH185"/>
  <c r="BG185"/>
  <c r="BF185"/>
  <c r="T185"/>
  <c r="R185"/>
  <c r="P185"/>
  <c r="BI182"/>
  <c r="BH182"/>
  <c r="BG182"/>
  <c r="BF182"/>
  <c r="T182"/>
  <c r="R182"/>
  <c r="P182"/>
  <c r="BI179"/>
  <c r="BH179"/>
  <c r="BG179"/>
  <c r="BF179"/>
  <c r="T179"/>
  <c r="R179"/>
  <c r="P179"/>
  <c r="BI176"/>
  <c r="BH176"/>
  <c r="BG176"/>
  <c r="BF176"/>
  <c r="T176"/>
  <c r="R176"/>
  <c r="P176"/>
  <c r="BI173"/>
  <c r="BH173"/>
  <c r="BG173"/>
  <c r="BF173"/>
  <c r="T173"/>
  <c r="R173"/>
  <c r="P173"/>
  <c r="BI169"/>
  <c r="BH169"/>
  <c r="BG169"/>
  <c r="BF169"/>
  <c r="T169"/>
  <c r="R169"/>
  <c r="P169"/>
  <c r="BI166"/>
  <c r="BH166"/>
  <c r="BG166"/>
  <c r="BF166"/>
  <c r="T166"/>
  <c r="R166"/>
  <c r="P166"/>
  <c r="BI165"/>
  <c r="BH165"/>
  <c r="BG165"/>
  <c r="BF165"/>
  <c r="T165"/>
  <c r="R165"/>
  <c r="P165"/>
  <c r="BI163"/>
  <c r="BH163"/>
  <c r="BG163"/>
  <c r="BF163"/>
  <c r="T163"/>
  <c r="R163"/>
  <c r="P163"/>
  <c r="BI161"/>
  <c r="BH161"/>
  <c r="BG161"/>
  <c r="BF161"/>
  <c r="T161"/>
  <c r="R161"/>
  <c r="P161"/>
  <c r="BI159"/>
  <c r="BH159"/>
  <c r="BG159"/>
  <c r="BF159"/>
  <c r="T159"/>
  <c r="R159"/>
  <c r="P159"/>
  <c r="BI157"/>
  <c r="BH157"/>
  <c r="BG157"/>
  <c r="BF157"/>
  <c r="T157"/>
  <c r="R157"/>
  <c r="P157"/>
  <c r="BI153"/>
  <c r="BH153"/>
  <c r="BG153"/>
  <c r="BF153"/>
  <c r="T153"/>
  <c r="R153"/>
  <c r="P153"/>
  <c r="BI150"/>
  <c r="BH150"/>
  <c r="BG150"/>
  <c r="BF150"/>
  <c r="T150"/>
  <c r="R150"/>
  <c r="P150"/>
  <c r="BI147"/>
  <c r="BH147"/>
  <c r="BG147"/>
  <c r="BF147"/>
  <c r="T147"/>
  <c r="R147"/>
  <c r="P147"/>
  <c r="BI144"/>
  <c r="BH144"/>
  <c r="BG144"/>
  <c r="BF144"/>
  <c r="T144"/>
  <c r="R144"/>
  <c r="P144"/>
  <c r="BI141"/>
  <c r="BH141"/>
  <c r="BG141"/>
  <c r="BF141"/>
  <c r="T141"/>
  <c r="R141"/>
  <c r="P141"/>
  <c r="BI138"/>
  <c r="BH138"/>
  <c r="BG138"/>
  <c r="BF138"/>
  <c r="T138"/>
  <c r="R138"/>
  <c r="P138"/>
  <c r="BI135"/>
  <c r="BH135"/>
  <c r="BG135"/>
  <c r="BF135"/>
  <c r="T135"/>
  <c r="R135"/>
  <c r="P135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BI126"/>
  <c r="BH126"/>
  <c r="BG126"/>
  <c r="BF126"/>
  <c r="T126"/>
  <c r="R126"/>
  <c r="P126"/>
  <c r="BI124"/>
  <c r="BH124"/>
  <c r="BG124"/>
  <c r="BF124"/>
  <c r="T124"/>
  <c r="R124"/>
  <c r="P124"/>
  <c r="BI122"/>
  <c r="BH122"/>
  <c r="BG122"/>
  <c r="BF122"/>
  <c r="T122"/>
  <c r="R122"/>
  <c r="P122"/>
  <c r="BI120"/>
  <c r="BH120"/>
  <c r="BG120"/>
  <c r="BF120"/>
  <c r="T120"/>
  <c r="R120"/>
  <c r="P120"/>
  <c r="BI117"/>
  <c r="BH117"/>
  <c r="BG117"/>
  <c r="BF117"/>
  <c r="T117"/>
  <c r="R117"/>
  <c r="P117"/>
  <c r="BI114"/>
  <c r="BH114"/>
  <c r="BG114"/>
  <c r="BF114"/>
  <c r="T114"/>
  <c r="R114"/>
  <c r="P114"/>
  <c r="BI112"/>
  <c r="BH112"/>
  <c r="BG112"/>
  <c r="BF112"/>
  <c r="T112"/>
  <c r="R112"/>
  <c r="P112"/>
  <c r="J105"/>
  <c r="F102"/>
  <c r="E100"/>
  <c r="J55"/>
  <c r="F52"/>
  <c r="E50"/>
  <c r="J21"/>
  <c r="E21"/>
  <c r="J54"/>
  <c r="J20"/>
  <c r="J18"/>
  <c r="E18"/>
  <c r="F105"/>
  <c r="J17"/>
  <c r="J15"/>
  <c r="E15"/>
  <c r="F104"/>
  <c r="J14"/>
  <c r="J12"/>
  <c r="J102"/>
  <c r="E7"/>
  <c r="E48"/>
  <c i="3" r="J37"/>
  <c r="J36"/>
  <c i="1" r="AY56"/>
  <c i="3" r="J35"/>
  <c i="1" r="AX56"/>
  <c i="3"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5"/>
  <c r="BH165"/>
  <c r="BG165"/>
  <c r="BF165"/>
  <c r="T165"/>
  <c r="R165"/>
  <c r="P165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6"/>
  <c r="BH156"/>
  <c r="BG156"/>
  <c r="BF156"/>
  <c r="T156"/>
  <c r="R156"/>
  <c r="P156"/>
  <c r="BI154"/>
  <c r="BH154"/>
  <c r="BG154"/>
  <c r="BF154"/>
  <c r="T154"/>
  <c r="R154"/>
  <c r="P154"/>
  <c r="BI152"/>
  <c r="BH152"/>
  <c r="BG152"/>
  <c r="BF152"/>
  <c r="T152"/>
  <c r="R152"/>
  <c r="P152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BI119"/>
  <c r="BH119"/>
  <c r="BG119"/>
  <c r="BF119"/>
  <c r="T119"/>
  <c r="R119"/>
  <c r="P119"/>
  <c r="BI116"/>
  <c r="BH116"/>
  <c r="BG116"/>
  <c r="BF116"/>
  <c r="T116"/>
  <c r="R116"/>
  <c r="P116"/>
  <c r="BI114"/>
  <c r="BH114"/>
  <c r="BG114"/>
  <c r="BF114"/>
  <c r="T114"/>
  <c r="R114"/>
  <c r="P114"/>
  <c r="BI111"/>
  <c r="BH111"/>
  <c r="BG111"/>
  <c r="BF111"/>
  <c r="T111"/>
  <c r="R111"/>
  <c r="P111"/>
  <c r="BI109"/>
  <c r="BH109"/>
  <c r="BG109"/>
  <c r="BF109"/>
  <c r="T109"/>
  <c r="R109"/>
  <c r="P109"/>
  <c r="BI107"/>
  <c r="BH107"/>
  <c r="BG107"/>
  <c r="BF107"/>
  <c r="T107"/>
  <c r="R107"/>
  <c r="P107"/>
  <c r="BI105"/>
  <c r="BH105"/>
  <c r="BG105"/>
  <c r="BF105"/>
  <c r="T105"/>
  <c r="R105"/>
  <c r="P105"/>
  <c r="BI102"/>
  <c r="BH102"/>
  <c r="BG102"/>
  <c r="BF102"/>
  <c r="T102"/>
  <c r="R102"/>
  <c r="P102"/>
  <c r="BI100"/>
  <c r="BH100"/>
  <c r="BG100"/>
  <c r="BF100"/>
  <c r="T100"/>
  <c r="R100"/>
  <c r="P100"/>
  <c r="BI97"/>
  <c r="BH97"/>
  <c r="BG97"/>
  <c r="BF97"/>
  <c r="T97"/>
  <c r="R97"/>
  <c r="P97"/>
  <c r="BI94"/>
  <c r="BH94"/>
  <c r="BG94"/>
  <c r="BF94"/>
  <c r="T94"/>
  <c r="R94"/>
  <c r="P94"/>
  <c r="BI91"/>
  <c r="BH91"/>
  <c r="BG91"/>
  <c r="BF91"/>
  <c r="T91"/>
  <c r="R91"/>
  <c r="P91"/>
  <c r="BI88"/>
  <c r="BH88"/>
  <c r="BG88"/>
  <c r="BF88"/>
  <c r="T88"/>
  <c r="T87"/>
  <c r="R88"/>
  <c r="R87"/>
  <c r="P88"/>
  <c r="P87"/>
  <c r="J82"/>
  <c r="F79"/>
  <c r="E77"/>
  <c r="J55"/>
  <c r="F52"/>
  <c r="E50"/>
  <c r="J21"/>
  <c r="E21"/>
  <c r="J81"/>
  <c r="J20"/>
  <c r="J18"/>
  <c r="E18"/>
  <c r="F82"/>
  <c r="J17"/>
  <c r="J15"/>
  <c r="E15"/>
  <c r="F81"/>
  <c r="J14"/>
  <c r="J12"/>
  <c r="J52"/>
  <c r="E7"/>
  <c r="E75"/>
  <c i="2" r="J37"/>
  <c r="J36"/>
  <c i="1" r="AY55"/>
  <c i="2" r="J35"/>
  <c i="1" r="AX55"/>
  <c i="2" r="BI100"/>
  <c r="BH100"/>
  <c r="BG100"/>
  <c r="BF100"/>
  <c r="T100"/>
  <c r="T99"/>
  <c r="R100"/>
  <c r="R99"/>
  <c r="P100"/>
  <c r="P99"/>
  <c r="BI98"/>
  <c r="BH98"/>
  <c r="BG98"/>
  <c r="BF98"/>
  <c r="T98"/>
  <c r="R98"/>
  <c r="P98"/>
  <c r="BI96"/>
  <c r="BH96"/>
  <c r="BG96"/>
  <c r="BF96"/>
  <c r="T96"/>
  <c r="R96"/>
  <c r="P96"/>
  <c r="BI95"/>
  <c r="BH95"/>
  <c r="BG95"/>
  <c r="BF95"/>
  <c r="T95"/>
  <c r="R95"/>
  <c r="P95"/>
  <c r="BI94"/>
  <c r="BH94"/>
  <c r="BG94"/>
  <c r="BF94"/>
  <c r="T94"/>
  <c r="R94"/>
  <c r="P94"/>
  <c r="BI92"/>
  <c r="BH92"/>
  <c r="BG92"/>
  <c r="BF92"/>
  <c r="T92"/>
  <c r="R92"/>
  <c r="P92"/>
  <c r="BI90"/>
  <c r="BH90"/>
  <c r="BG90"/>
  <c r="BF90"/>
  <c r="T90"/>
  <c r="R90"/>
  <c r="P90"/>
  <c r="BI88"/>
  <c r="BH88"/>
  <c r="BG88"/>
  <c r="BF88"/>
  <c r="T88"/>
  <c r="R88"/>
  <c r="P88"/>
  <c r="BI86"/>
  <c r="BH86"/>
  <c r="BG86"/>
  <c r="BF86"/>
  <c r="T86"/>
  <c r="R86"/>
  <c r="P86"/>
  <c r="J80"/>
  <c r="F77"/>
  <c r="E75"/>
  <c r="J55"/>
  <c r="F52"/>
  <c r="E50"/>
  <c r="J21"/>
  <c r="E21"/>
  <c r="J54"/>
  <c r="J20"/>
  <c r="J18"/>
  <c r="E18"/>
  <c r="F55"/>
  <c r="J17"/>
  <c r="J15"/>
  <c r="E15"/>
  <c r="F79"/>
  <c r="J14"/>
  <c r="J12"/>
  <c r="J77"/>
  <c r="E7"/>
  <c r="E73"/>
  <c i="1" r="L50"/>
  <c r="AM50"/>
  <c r="AM49"/>
  <c r="L49"/>
  <c r="AM47"/>
  <c r="L47"/>
  <c r="L45"/>
  <c r="L44"/>
  <c i="6" r="J89"/>
  <c i="5" r="BK329"/>
  <c r="J286"/>
  <c r="J233"/>
  <c r="BK194"/>
  <c r="BK154"/>
  <c i="4" r="BK454"/>
  <c r="BK320"/>
  <c r="BK253"/>
  <c r="J216"/>
  <c r="J163"/>
  <c r="BK132"/>
  <c r="J120"/>
  <c i="3" r="BK148"/>
  <c r="BK91"/>
  <c i="6" r="J93"/>
  <c i="3" r="BK143"/>
  <c r="BK119"/>
  <c i="5" r="BK385"/>
  <c r="J346"/>
  <c r="J312"/>
  <c r="BK270"/>
  <c r="J253"/>
  <c r="J229"/>
  <c r="J205"/>
  <c r="BK182"/>
  <c r="J132"/>
  <c i="4" r="BK449"/>
  <c r="J389"/>
  <c r="J368"/>
  <c r="BK324"/>
  <c r="J301"/>
  <c r="BK240"/>
  <c r="BK166"/>
  <c i="3" r="J170"/>
  <c r="BK146"/>
  <c r="J128"/>
  <c i="5" r="J370"/>
  <c r="BK321"/>
  <c r="J299"/>
  <c r="BK252"/>
  <c r="BK228"/>
  <c r="BK205"/>
  <c r="BK195"/>
  <c r="BK143"/>
  <c r="BK109"/>
  <c i="4" r="J443"/>
  <c r="BK348"/>
  <c r="J310"/>
  <c r="BK274"/>
  <c r="J188"/>
  <c i="3" r="J169"/>
  <c r="BK129"/>
  <c r="J100"/>
  <c i="2" r="BK94"/>
  <c i="5" r="BK378"/>
  <c r="J322"/>
  <c r="J284"/>
  <c r="J239"/>
  <c r="BK215"/>
  <c r="J171"/>
  <c r="BK121"/>
  <c r="BK95"/>
  <c i="4" r="J421"/>
  <c r="J403"/>
  <c r="BK339"/>
  <c r="J308"/>
  <c r="BK236"/>
  <c r="BK197"/>
  <c r="BK147"/>
  <c i="3" r="BK162"/>
  <c r="BK97"/>
  <c i="5" r="J391"/>
  <c r="BK327"/>
  <c r="J290"/>
  <c r="BK262"/>
  <c r="BK203"/>
  <c r="BK177"/>
  <c r="BK139"/>
  <c i="4" r="BK434"/>
  <c r="J371"/>
  <c r="BK303"/>
  <c i="5" r="J367"/>
  <c r="BK333"/>
  <c r="BK298"/>
  <c r="J256"/>
  <c r="J226"/>
  <c r="BK162"/>
  <c r="BK107"/>
  <c i="4" r="J432"/>
  <c r="BK376"/>
  <c r="J322"/>
  <c r="BK259"/>
  <c r="BK219"/>
  <c r="J124"/>
  <c i="3" r="J147"/>
  <c i="5" r="BK370"/>
  <c r="J326"/>
  <c r="BK279"/>
  <c r="J174"/>
  <c r="BK128"/>
  <c i="4" r="J454"/>
  <c r="J409"/>
  <c r="J366"/>
  <c r="BK282"/>
  <c r="BK185"/>
  <c r="BK112"/>
  <c i="3" r="BK158"/>
  <c r="J135"/>
  <c i="5" r="J152"/>
  <c i="4" r="J441"/>
  <c r="J380"/>
  <c r="J326"/>
  <c r="J274"/>
  <c r="J209"/>
  <c r="BK128"/>
  <c i="3" r="BK159"/>
  <c r="J125"/>
  <c i="5" r="J349"/>
  <c r="BK305"/>
  <c r="J281"/>
  <c r="J237"/>
  <c r="J201"/>
  <c r="J162"/>
  <c r="J140"/>
  <c r="J95"/>
  <c i="4" r="BK412"/>
  <c r="BK330"/>
  <c r="BK289"/>
  <c r="BK232"/>
  <c r="J153"/>
  <c i="3" r="BK145"/>
  <c r="J123"/>
  <c i="2" r="BK98"/>
  <c i="5" r="BK393"/>
  <c r="J364"/>
  <c r="J331"/>
  <c r="BK312"/>
  <c r="BK267"/>
  <c r="J243"/>
  <c r="J223"/>
  <c r="BK160"/>
  <c r="BK141"/>
  <c r="BK97"/>
  <c i="4" r="J406"/>
  <c r="J320"/>
  <c r="J285"/>
  <c r="J223"/>
  <c r="J176"/>
  <c r="BK114"/>
  <c i="3" r="BK136"/>
  <c r="J91"/>
  <c i="5" r="J388"/>
  <c r="BK325"/>
  <c r="BK287"/>
  <c r="BK265"/>
  <c r="J227"/>
  <c r="J192"/>
  <c r="BK152"/>
  <c r="BK105"/>
  <c i="4" r="BK393"/>
  <c r="BK352"/>
  <c i="5" r="J358"/>
  <c r="J335"/>
  <c r="BK290"/>
  <c r="BK236"/>
  <c r="BK222"/>
  <c r="BK183"/>
  <c r="J142"/>
  <c i="4" r="J464"/>
  <c r="J423"/>
  <c r="BK383"/>
  <c r="J331"/>
  <c r="J270"/>
  <c r="J221"/>
  <c r="BK161"/>
  <c i="3" r="BK149"/>
  <c r="J133"/>
  <c i="2" r="BK88"/>
  <c i="5" r="J321"/>
  <c r="J267"/>
  <c r="J156"/>
  <c r="J101"/>
  <c i="4" r="J417"/>
  <c r="J364"/>
  <c r="J261"/>
  <c r="BK203"/>
  <c r="J132"/>
  <c i="3" r="J163"/>
  <c r="J140"/>
  <c r="BK105"/>
  <c i="6" r="BK93"/>
  <c i="5" r="BK364"/>
  <c r="J291"/>
  <c r="J261"/>
  <c r="BK225"/>
  <c r="BK190"/>
  <c r="BK99"/>
  <c i="4" r="BK361"/>
  <c r="J303"/>
  <c r="J243"/>
  <c r="BK188"/>
  <c r="BK150"/>
  <c i="3" r="BK156"/>
  <c r="BK141"/>
  <c r="BK109"/>
  <c i="6" r="J90"/>
  <c i="3" r="J144"/>
  <c r="J126"/>
  <c i="2" r="J96"/>
  <c i="5" r="BK361"/>
  <c r="J309"/>
  <c r="J268"/>
  <c r="J246"/>
  <c r="J225"/>
  <c r="BK198"/>
  <c r="J146"/>
  <c r="J111"/>
  <c i="4" r="BK421"/>
  <c r="BK378"/>
  <c r="J339"/>
  <c r="BK287"/>
  <c r="J255"/>
  <c r="BK191"/>
  <c r="J135"/>
  <c i="3" r="BK169"/>
  <c r="J141"/>
  <c r="J114"/>
  <c i="5" r="BK326"/>
  <c r="BK297"/>
  <c r="J262"/>
  <c r="BK200"/>
  <c r="BK171"/>
  <c r="J135"/>
  <c r="J97"/>
  <c i="4" r="J437"/>
  <c r="J335"/>
  <c r="J306"/>
  <c r="BK234"/>
  <c r="BK163"/>
  <c r="BK126"/>
  <c i="3" r="BK131"/>
  <c r="BK94"/>
  <c i="5" r="BK373"/>
  <c r="BK324"/>
  <c r="BK275"/>
  <c r="BK253"/>
  <c r="BK224"/>
  <c r="BK178"/>
  <c r="J134"/>
  <c r="J107"/>
  <c i="4" r="J456"/>
  <c r="J412"/>
  <c r="J330"/>
  <c r="BK267"/>
  <c r="BK206"/>
  <c r="J150"/>
  <c i="3" r="BK163"/>
  <c r="BK114"/>
  <c i="5" r="BK395"/>
  <c r="J329"/>
  <c r="J300"/>
  <c r="J269"/>
  <c r="BK234"/>
  <c r="J185"/>
  <c r="BK146"/>
  <c i="4" r="BK462"/>
  <c r="BK395"/>
  <c r="J350"/>
  <c r="BK299"/>
  <c i="5" r="J340"/>
  <c r="J323"/>
  <c r="BK272"/>
  <c r="BK232"/>
  <c r="J194"/>
  <c r="J143"/>
  <c i="4" r="J469"/>
  <c r="BK437"/>
  <c r="BK391"/>
  <c r="J299"/>
  <c r="J234"/>
  <c r="BK157"/>
  <c i="3" r="J145"/>
  <c i="5" r="BK367"/>
  <c r="BK301"/>
  <c r="BK257"/>
  <c r="BK207"/>
  <c r="J164"/>
  <c r="J115"/>
  <c i="4" r="J449"/>
  <c r="BK374"/>
  <c r="J272"/>
  <c r="BK209"/>
  <c r="J144"/>
  <c i="3" r="J159"/>
  <c r="J116"/>
  <c i="6" r="J86"/>
  <c i="5" r="BK360"/>
  <c r="J277"/>
  <c r="BK238"/>
  <c r="J215"/>
  <c r="BK188"/>
  <c r="BK138"/>
  <c i="4" r="J376"/>
  <c r="J277"/>
  <c r="BK200"/>
  <c r="J157"/>
  <c r="J128"/>
  <c i="3" r="J146"/>
  <c r="J111"/>
  <c i="6" r="BK86"/>
  <c i="3" r="J136"/>
  <c i="2" r="J98"/>
  <c i="5" r="J381"/>
  <c r="J324"/>
  <c r="J305"/>
  <c r="J265"/>
  <c r="BK235"/>
  <c r="J203"/>
  <c r="J175"/>
  <c i="4" r="J460"/>
  <c r="BK432"/>
  <c r="BK354"/>
  <c r="BK317"/>
  <c r="BK261"/>
  <c r="J236"/>
  <c r="J147"/>
  <c i="3" r="BK167"/>
  <c r="J132"/>
  <c r="J94"/>
  <c i="5" r="J350"/>
  <c r="BK320"/>
  <c r="J287"/>
  <c r="J244"/>
  <c r="J212"/>
  <c r="BK175"/>
  <c r="BK148"/>
  <c r="BK119"/>
  <c i="4" r="BK425"/>
  <c r="BK308"/>
  <c r="BK243"/>
  <c r="J191"/>
  <c i="3" r="BK160"/>
  <c r="BK124"/>
  <c i="2" r="BK100"/>
  <c i="5" r="BK391"/>
  <c r="BK344"/>
  <c r="BK294"/>
  <c r="BK248"/>
  <c r="BK227"/>
  <c r="J151"/>
  <c r="J117"/>
  <c i="4" r="BK469"/>
  <c r="BK414"/>
  <c r="J357"/>
  <c r="J324"/>
  <c r="J263"/>
  <c r="BK216"/>
  <c r="BK165"/>
  <c i="3" r="J130"/>
  <c i="2" r="J92"/>
  <c i="5" r="BK354"/>
  <c r="J303"/>
  <c r="BK273"/>
  <c r="BK244"/>
  <c r="J195"/>
  <c r="J182"/>
  <c r="BK142"/>
  <c i="4" r="J466"/>
  <c r="BK419"/>
  <c r="BK368"/>
  <c r="J328"/>
  <c r="BK280"/>
  <c i="5" r="BK346"/>
  <c r="J320"/>
  <c r="BK243"/>
  <c r="J228"/>
  <c r="BK199"/>
  <c r="J144"/>
  <c i="4" r="J458"/>
  <c r="BK409"/>
  <c r="BK380"/>
  <c r="J291"/>
  <c r="BK227"/>
  <c r="J200"/>
  <c r="BK153"/>
  <c i="3" r="J143"/>
  <c i="2" r="BK92"/>
  <c i="5" r="J360"/>
  <c r="J294"/>
  <c r="J238"/>
  <c r="BK167"/>
  <c r="BK134"/>
  <c i="4" r="J429"/>
  <c r="BK291"/>
  <c r="BK246"/>
  <c r="BK179"/>
  <c i="3" r="BK170"/>
  <c r="J152"/>
  <c i="2" r="J100"/>
  <c i="6" r="BK91"/>
  <c i="5" r="BK316"/>
  <c r="J273"/>
  <c r="J235"/>
  <c r="J207"/>
  <c r="J177"/>
  <c r="J128"/>
  <c i="4" r="BK341"/>
  <c r="J280"/>
  <c r="BK229"/>
  <c r="BK173"/>
  <c r="J141"/>
  <c i="3" r="BK161"/>
  <c r="J134"/>
  <c i="6" r="J91"/>
  <c i="3" r="BK138"/>
  <c r="J107"/>
  <c i="5" r="BK388"/>
  <c r="BK340"/>
  <c r="BK300"/>
  <c r="BK263"/>
  <c r="BK240"/>
  <c r="J218"/>
  <c r="BK185"/>
  <c r="J139"/>
  <c i="4" r="BK458"/>
  <c r="J401"/>
  <c r="BK371"/>
  <c r="BK335"/>
  <c r="BK306"/>
  <c r="J246"/>
  <c r="J169"/>
  <c r="J114"/>
  <c i="3" r="BK152"/>
  <c r="J119"/>
  <c r="J88"/>
  <c i="5" r="BK331"/>
  <c r="J301"/>
  <c r="J272"/>
  <c r="BK233"/>
  <c r="J209"/>
  <c r="BK180"/>
  <c r="BK156"/>
  <c r="J105"/>
  <c i="4" r="BK401"/>
  <c r="BK326"/>
  <c r="J248"/>
  <c r="J161"/>
  <c i="3" r="BK154"/>
  <c r="BK116"/>
  <c i="5" r="J395"/>
  <c r="J352"/>
  <c r="J328"/>
  <c r="J302"/>
  <c r="BK258"/>
  <c r="J186"/>
  <c r="BK159"/>
  <c r="BK123"/>
  <c r="J109"/>
  <c i="4" r="J451"/>
  <c r="BK346"/>
  <c r="J317"/>
  <c r="BK270"/>
  <c r="BK226"/>
  <c r="J182"/>
  <c r="BK124"/>
  <c i="3" r="BK133"/>
  <c i="5" r="J382"/>
  <c r="J317"/>
  <c r="BK299"/>
  <c r="BK268"/>
  <c r="J240"/>
  <c r="J190"/>
  <c r="J166"/>
  <c r="J125"/>
  <c i="4" r="BK403"/>
  <c r="BK357"/>
  <c r="BK322"/>
  <c r="BK277"/>
  <c i="5" r="BK337"/>
  <c r="BK303"/>
  <c r="BK239"/>
  <c r="J224"/>
  <c r="J159"/>
  <c r="J130"/>
  <c i="4" r="BK447"/>
  <c r="BK406"/>
  <c r="J374"/>
  <c r="BK311"/>
  <c r="BK264"/>
  <c r="J185"/>
  <c r="J112"/>
  <c i="3" r="BK128"/>
  <c i="5" r="J361"/>
  <c r="J293"/>
  <c r="J258"/>
  <c r="BK218"/>
  <c r="J138"/>
  <c i="4" r="BK456"/>
  <c r="J395"/>
  <c r="J352"/>
  <c r="J259"/>
  <c r="J212"/>
  <c r="BK120"/>
  <c i="3" r="J149"/>
  <c r="J131"/>
  <c i="6" r="BK90"/>
  <c i="5" r="BK355"/>
  <c r="BK266"/>
  <c r="BK230"/>
  <c r="BK192"/>
  <c r="BK151"/>
  <c i="4" r="J391"/>
  <c r="BK310"/>
  <c r="J264"/>
  <c r="BK221"/>
  <c r="J165"/>
  <c r="J130"/>
  <c r="J117"/>
  <c i="3" r="BK132"/>
  <c r="BK102"/>
  <c i="6" r="BK89"/>
  <c i="3" r="J142"/>
  <c r="BK100"/>
  <c i="5" r="BK376"/>
  <c r="BK323"/>
  <c r="J297"/>
  <c r="J259"/>
  <c r="J99"/>
  <c i="4" r="BK417"/>
  <c r="BK331"/>
  <c r="J282"/>
  <c r="J203"/>
  <c r="J138"/>
  <c i="3" r="J158"/>
  <c r="BK126"/>
  <c r="J97"/>
  <c i="5" r="J387"/>
  <c r="J333"/>
  <c r="J307"/>
  <c r="BK261"/>
  <c r="J232"/>
  <c r="BK149"/>
  <c r="BK113"/>
  <c i="4" r="J419"/>
  <c r="BK342"/>
  <c r="J294"/>
  <c r="J232"/>
  <c r="J194"/>
  <c i="3" r="J168"/>
  <c r="BK134"/>
  <c i="5" r="J373"/>
  <c r="BK307"/>
  <c r="J275"/>
  <c r="J241"/>
  <c r="J188"/>
  <c r="J158"/>
  <c r="J123"/>
  <c i="4" r="J425"/>
  <c r="J383"/>
  <c r="J309"/>
  <c i="5" r="J355"/>
  <c r="BK328"/>
  <c r="J292"/>
  <c r="BK246"/>
  <c r="J230"/>
  <c r="BK217"/>
  <c r="J141"/>
  <c i="4" r="J445"/>
  <c r="J393"/>
  <c r="J341"/>
  <c r="BK297"/>
  <c r="BK251"/>
  <c r="BK212"/>
  <c i="3" r="J150"/>
  <c r="BK142"/>
  <c i="2" r="BK90"/>
  <c i="5" r="BK350"/>
  <c r="BK291"/>
  <c r="J248"/>
  <c r="J198"/>
  <c r="BK140"/>
  <c i="4" r="BK464"/>
  <c r="J386"/>
  <c r="BK285"/>
  <c r="J240"/>
  <c r="J159"/>
  <c i="3" r="BK168"/>
  <c r="J138"/>
  <c i="2" r="J90"/>
  <c i="5" r="J385"/>
  <c r="J327"/>
  <c r="BK264"/>
  <c r="BK231"/>
  <c r="BK204"/>
  <c r="BK166"/>
  <c i="4" r="BK441"/>
  <c r="BK328"/>
  <c r="J267"/>
  <c r="J227"/>
  <c r="J179"/>
  <c r="BK144"/>
  <c i="3" r="J165"/>
  <c r="J127"/>
  <c r="BK107"/>
  <c i="1" r="AS54"/>
  <c i="2" r="J94"/>
  <c i="5" r="BK358"/>
  <c r="BK292"/>
  <c r="J252"/>
  <c r="BK226"/>
  <c r="BK201"/>
  <c r="J148"/>
  <c r="J121"/>
  <c i="4" r="BK438"/>
  <c r="BK386"/>
  <c r="J348"/>
  <c r="BK313"/>
  <c r="J253"/>
  <c r="BK194"/>
  <c r="BK138"/>
  <c i="3" r="J160"/>
  <c r="BK135"/>
  <c r="J124"/>
  <c i="2" r="J86"/>
  <c i="5" r="J342"/>
  <c r="BK302"/>
  <c r="BK269"/>
  <c r="BK223"/>
  <c r="J199"/>
  <c r="J178"/>
  <c r="J149"/>
  <c r="BK130"/>
  <c i="4" r="BK466"/>
  <c r="BK381"/>
  <c r="BK294"/>
  <c r="J226"/>
  <c r="BK141"/>
  <c i="3" r="BK144"/>
  <c r="J105"/>
  <c i="2" r="J95"/>
  <c i="5" r="BK382"/>
  <c r="BK339"/>
  <c r="BK317"/>
  <c r="J264"/>
  <c r="BK237"/>
  <c r="J204"/>
  <c r="BK144"/>
  <c r="BK111"/>
  <c i="4" r="J462"/>
  <c r="J361"/>
  <c r="BK309"/>
  <c r="J251"/>
  <c r="BK169"/>
  <c r="BK117"/>
  <c i="3" r="J137"/>
  <c i="2" r="BK95"/>
  <c i="5" r="BK342"/>
  <c r="J279"/>
  <c r="J257"/>
  <c r="J200"/>
  <c r="J167"/>
  <c r="BK132"/>
  <c i="4" r="BK443"/>
  <c r="BK389"/>
  <c r="J313"/>
  <c i="5" r="J354"/>
  <c r="J325"/>
  <c r="BK277"/>
  <c r="J234"/>
  <c r="BK209"/>
  <c r="J154"/>
  <c r="BK125"/>
  <c i="4" r="J438"/>
  <c r="BK399"/>
  <c r="BK350"/>
  <c r="BK272"/>
  <c r="J229"/>
  <c r="J173"/>
  <c i="3" r="J154"/>
  <c r="J129"/>
  <c i="5" r="J376"/>
  <c r="BK322"/>
  <c r="BK259"/>
  <c r="BK170"/>
  <c r="J113"/>
  <c i="4" r="BK423"/>
  <c r="J378"/>
  <c r="J346"/>
  <c r="BK223"/>
  <c r="BK122"/>
  <c i="3" r="J161"/>
  <c r="BK147"/>
  <c r="BK127"/>
  <c i="5" r="J393"/>
  <c r="J337"/>
  <c r="BK281"/>
  <c r="BK256"/>
  <c r="BK221"/>
  <c r="BK186"/>
  <c i="4" r="BK460"/>
  <c r="BK356"/>
  <c r="BK263"/>
  <c r="J219"/>
  <c r="BK159"/>
  <c r="J122"/>
  <c i="3" r="BK150"/>
  <c r="BK125"/>
  <c r="BK88"/>
  <c r="J162"/>
  <c r="BK123"/>
  <c i="5" r="BK387"/>
  <c r="J344"/>
  <c r="J298"/>
  <c r="BK250"/>
  <c r="J231"/>
  <c r="BK212"/>
  <c r="BK164"/>
  <c r="BK135"/>
  <c i="4" r="J434"/>
  <c r="J381"/>
  <c r="J342"/>
  <c r="J311"/>
  <c r="J257"/>
  <c r="BK182"/>
  <c r="J126"/>
  <c i="3" r="J156"/>
  <c r="BK130"/>
  <c r="J102"/>
  <c i="5" r="BK352"/>
  <c r="J316"/>
  <c r="BK293"/>
  <c r="BK241"/>
  <c r="J217"/>
  <c r="J183"/>
  <c r="J160"/>
  <c r="BK117"/>
  <c i="4" r="J447"/>
  <c r="BK364"/>
  <c r="J297"/>
  <c r="J206"/>
  <c r="BK130"/>
  <c i="3" r="BK140"/>
  <c r="BK111"/>
  <c i="2" r="BK86"/>
  <c i="5" r="BK381"/>
  <c r="BK335"/>
  <c r="BK314"/>
  <c r="J270"/>
  <c r="J250"/>
  <c r="J236"/>
  <c r="J180"/>
  <c r="J119"/>
  <c r="BK101"/>
  <c i="4" r="BK445"/>
  <c r="BK366"/>
  <c r="BK336"/>
  <c r="J287"/>
  <c r="BK255"/>
  <c r="J166"/>
  <c i="3" r="J167"/>
  <c i="2" r="BK96"/>
  <c i="5" r="J378"/>
  <c r="J314"/>
  <c r="BK284"/>
  <c r="J266"/>
  <c r="J221"/>
  <c r="BK174"/>
  <c r="BK103"/>
  <c i="4" r="J414"/>
  <c r="J336"/>
  <c r="J289"/>
  <c i="5" r="J339"/>
  <c r="BK309"/>
  <c r="J263"/>
  <c r="BK229"/>
  <c r="J170"/>
  <c r="BK115"/>
  <c i="4" r="BK429"/>
  <c r="J354"/>
  <c r="BK301"/>
  <c r="BK248"/>
  <c r="BK176"/>
  <c i="3" r="J148"/>
  <c r="J109"/>
  <c i="5" r="BK349"/>
  <c r="BK286"/>
  <c r="J222"/>
  <c r="BK158"/>
  <c r="J103"/>
  <c i="4" r="BK451"/>
  <c r="J399"/>
  <c r="J356"/>
  <c r="BK257"/>
  <c r="J197"/>
  <c r="BK135"/>
  <c i="3" r="BK165"/>
  <c r="BK137"/>
  <c i="2" r="J88"/>
  <c i="5" l="1" r="R127"/>
  <c i="2" r="P89"/>
  <c i="3" r="T90"/>
  <c r="T122"/>
  <c r="R164"/>
  <c i="4" r="R111"/>
  <c r="P156"/>
  <c r="R215"/>
  <c r="T225"/>
  <c r="P293"/>
  <c r="P269"/>
  <c r="R305"/>
  <c r="BK319"/>
  <c r="J319"/>
  <c r="J74"/>
  <c r="P334"/>
  <c r="T345"/>
  <c r="R370"/>
  <c r="R398"/>
  <c r="P431"/>
  <c r="T453"/>
  <c i="5" r="BK94"/>
  <c i="2" r="T85"/>
  <c i="3" r="P164"/>
  <c i="4" r="BK111"/>
  <c r="P172"/>
  <c r="T215"/>
  <c r="P225"/>
  <c r="BK293"/>
  <c r="J293"/>
  <c r="J70"/>
  <c r="BK305"/>
  <c r="J305"/>
  <c r="J71"/>
  <c r="T319"/>
  <c r="T315"/>
  <c r="BK345"/>
  <c r="J345"/>
  <c r="J76"/>
  <c r="P360"/>
  <c r="BK398"/>
  <c r="J398"/>
  <c r="J80"/>
  <c r="R416"/>
  <c r="BK440"/>
  <c r="J440"/>
  <c r="J85"/>
  <c r="P453"/>
  <c i="5" r="P165"/>
  <c i="4" r="BK172"/>
  <c r="J172"/>
  <c r="J64"/>
  <c r="P215"/>
  <c r="T220"/>
  <c r="BK250"/>
  <c r="J250"/>
  <c r="J68"/>
  <c r="T305"/>
  <c r="P319"/>
  <c r="P315"/>
  <c r="R334"/>
  <c r="BK360"/>
  <c r="J360"/>
  <c r="J77"/>
  <c r="T370"/>
  <c r="P398"/>
  <c r="T431"/>
  <c r="BK453"/>
  <c r="J453"/>
  <c r="J86"/>
  <c i="5" r="R208"/>
  <c i="2" r="R85"/>
  <c i="3" r="R122"/>
  <c r="T139"/>
  <c i="4" r="T111"/>
  <c r="T110"/>
  <c r="T156"/>
  <c r="BK225"/>
  <c r="J225"/>
  <c r="J67"/>
  <c r="T250"/>
  <c r="T293"/>
  <c r="T269"/>
  <c r="R319"/>
  <c r="R315"/>
  <c r="P345"/>
  <c r="P370"/>
  <c r="R388"/>
  <c r="BK416"/>
  <c r="J416"/>
  <c r="J81"/>
  <c r="P440"/>
  <c i="5" r="T247"/>
  <c i="2" r="BK89"/>
  <c r="J89"/>
  <c r="J62"/>
  <c i="3" r="P90"/>
  <c r="BK122"/>
  <c r="J122"/>
  <c r="J63"/>
  <c r="BK139"/>
  <c r="J139"/>
  <c r="J64"/>
  <c r="BK164"/>
  <c r="J164"/>
  <c r="J65"/>
  <c i="4" r="P111"/>
  <c r="P110"/>
  <c r="R172"/>
  <c r="BK220"/>
  <c r="J220"/>
  <c r="J66"/>
  <c r="R225"/>
  <c r="R293"/>
  <c r="R269"/>
  <c r="BK334"/>
  <c r="J334"/>
  <c r="J75"/>
  <c r="R345"/>
  <c r="BK370"/>
  <c r="J370"/>
  <c r="J78"/>
  <c r="P388"/>
  <c r="T398"/>
  <c r="R431"/>
  <c r="R453"/>
  <c i="5" r="P336"/>
  <c i="2" r="R89"/>
  <c i="3" r="R90"/>
  <c r="P139"/>
  <c r="T164"/>
  <c i="4" r="BK156"/>
  <c r="J156"/>
  <c r="J63"/>
  <c r="R156"/>
  <c r="BK215"/>
  <c r="J215"/>
  <c r="J65"/>
  <c r="R220"/>
  <c r="R250"/>
  <c r="R360"/>
  <c r="T388"/>
  <c r="P416"/>
  <c r="T440"/>
  <c i="2" r="P85"/>
  <c r="P84"/>
  <c r="P83"/>
  <c i="1" r="AU55"/>
  <c i="5" r="BK165"/>
  <c r="J165"/>
  <c r="J63"/>
  <c r="T165"/>
  <c r="P193"/>
  <c r="R193"/>
  <c r="T193"/>
  <c r="P208"/>
  <c r="R247"/>
  <c r="P280"/>
  <c r="T280"/>
  <c r="R308"/>
  <c r="BK341"/>
  <c r="J341"/>
  <c r="J70"/>
  <c r="R341"/>
  <c r="BK375"/>
  <c r="J375"/>
  <c r="J71"/>
  <c r="T375"/>
  <c i="6" r="BK88"/>
  <c r="J88"/>
  <c r="J62"/>
  <c r="R88"/>
  <c r="R84"/>
  <c r="R83"/>
  <c i="2" r="BK85"/>
  <c r="T89"/>
  <c i="3" r="BK90"/>
  <c r="J90"/>
  <c r="J62"/>
  <c r="P122"/>
  <c r="R139"/>
  <c i="4" r="T172"/>
  <c r="P220"/>
  <c r="P250"/>
  <c r="P305"/>
  <c r="T334"/>
  <c r="T360"/>
  <c r="BK388"/>
  <c r="J388"/>
  <c r="J79"/>
  <c r="T416"/>
  <c r="BK431"/>
  <c r="J431"/>
  <c r="J84"/>
  <c r="R440"/>
  <c i="5" r="P94"/>
  <c r="R94"/>
  <c r="T94"/>
  <c r="BK127"/>
  <c r="J127"/>
  <c r="J62"/>
  <c r="P127"/>
  <c r="T127"/>
  <c r="R165"/>
  <c r="BK193"/>
  <c r="J193"/>
  <c r="J64"/>
  <c r="BK208"/>
  <c r="J208"/>
  <c r="J65"/>
  <c r="T208"/>
  <c r="BK247"/>
  <c r="J247"/>
  <c r="J66"/>
  <c r="P247"/>
  <c r="BK280"/>
  <c r="J280"/>
  <c r="J67"/>
  <c r="R280"/>
  <c r="BK308"/>
  <c r="J308"/>
  <c r="J68"/>
  <c r="P308"/>
  <c r="T308"/>
  <c r="BK336"/>
  <c r="J336"/>
  <c r="J69"/>
  <c r="R336"/>
  <c r="T336"/>
  <c r="P341"/>
  <c r="T341"/>
  <c r="P375"/>
  <c r="R375"/>
  <c i="6" r="P88"/>
  <c r="P84"/>
  <c r="P83"/>
  <c i="1" r="AU59"/>
  <c i="6" r="T88"/>
  <c r="T84"/>
  <c r="T83"/>
  <c i="2" r="J52"/>
  <c r="F80"/>
  <c i="3" r="E48"/>
  <c r="BE114"/>
  <c r="BE123"/>
  <c r="BE131"/>
  <c r="BE133"/>
  <c i="4" r="BE128"/>
  <c r="BE141"/>
  <c r="BE161"/>
  <c r="BE169"/>
  <c r="BE176"/>
  <c r="BE206"/>
  <c r="BE221"/>
  <c r="BE227"/>
  <c r="BE236"/>
  <c r="BE251"/>
  <c r="BE255"/>
  <c r="BE274"/>
  <c r="BE280"/>
  <c r="BE289"/>
  <c r="BE328"/>
  <c r="BE330"/>
  <c r="BE335"/>
  <c r="BE342"/>
  <c r="BE406"/>
  <c r="BE434"/>
  <c r="BK428"/>
  <c r="J428"/>
  <c r="J83"/>
  <c i="5" r="J88"/>
  <c r="BE95"/>
  <c r="BE97"/>
  <c r="BE121"/>
  <c r="BE123"/>
  <c r="BE125"/>
  <c r="BE144"/>
  <c r="BE175"/>
  <c r="BE177"/>
  <c r="BE178"/>
  <c r="BE183"/>
  <c r="BE190"/>
  <c r="BE200"/>
  <c r="BE201"/>
  <c r="BE203"/>
  <c r="BE204"/>
  <c r="BE209"/>
  <c r="BE212"/>
  <c r="BE215"/>
  <c r="BE217"/>
  <c r="BE223"/>
  <c r="BE225"/>
  <c r="BE226"/>
  <c r="BE231"/>
  <c r="BE239"/>
  <c r="BE240"/>
  <c r="BE241"/>
  <c r="BE262"/>
  <c r="BE273"/>
  <c r="BE275"/>
  <c r="BE277"/>
  <c r="BE284"/>
  <c r="BE300"/>
  <c r="BE314"/>
  <c r="BE335"/>
  <c r="BE337"/>
  <c r="BE346"/>
  <c r="BE364"/>
  <c r="BE373"/>
  <c r="BE381"/>
  <c r="BE388"/>
  <c i="2" r="E48"/>
  <c r="F54"/>
  <c i="3" r="BE144"/>
  <c i="4" r="J52"/>
  <c r="E98"/>
  <c r="BE165"/>
  <c r="BE166"/>
  <c r="BE182"/>
  <c r="BE203"/>
  <c r="BE232"/>
  <c r="BE240"/>
  <c r="BE282"/>
  <c r="BE294"/>
  <c r="BE309"/>
  <c r="BE310"/>
  <c r="BE348"/>
  <c r="BE368"/>
  <c r="BE378"/>
  <c r="BE381"/>
  <c r="BE395"/>
  <c r="BE417"/>
  <c r="BE419"/>
  <c r="BE421"/>
  <c r="BE441"/>
  <c r="BK468"/>
  <c r="J468"/>
  <c r="J88"/>
  <c i="5" r="F54"/>
  <c r="BE109"/>
  <c r="BE111"/>
  <c r="BE132"/>
  <c r="BE134"/>
  <c r="BE180"/>
  <c r="BE182"/>
  <c r="BE205"/>
  <c r="BE207"/>
  <c r="BE221"/>
  <c r="BE258"/>
  <c r="BE259"/>
  <c r="BE261"/>
  <c r="BE269"/>
  <c r="BE299"/>
  <c r="BE301"/>
  <c r="BE302"/>
  <c r="BE312"/>
  <c r="BE321"/>
  <c r="BE344"/>
  <c i="4" r="BE263"/>
  <c r="BE270"/>
  <c r="BE272"/>
  <c r="BE291"/>
  <c r="BE301"/>
  <c r="BE306"/>
  <c r="BE308"/>
  <c r="BE324"/>
  <c r="BE361"/>
  <c r="BE364"/>
  <c r="BE371"/>
  <c r="BE374"/>
  <c r="BE391"/>
  <c r="BE401"/>
  <c r="BE412"/>
  <c r="BE423"/>
  <c r="BE432"/>
  <c r="BE445"/>
  <c r="BE458"/>
  <c r="BE460"/>
  <c i="5" r="F55"/>
  <c r="BE101"/>
  <c r="BE107"/>
  <c r="BE128"/>
  <c r="BE130"/>
  <c r="BE149"/>
  <c r="BE151"/>
  <c r="BE160"/>
  <c r="BE162"/>
  <c r="BE164"/>
  <c r="BE171"/>
  <c r="BE218"/>
  <c r="BE222"/>
  <c r="BE224"/>
  <c r="BE235"/>
  <c r="BE236"/>
  <c r="BE237"/>
  <c r="BE238"/>
  <c r="BE252"/>
  <c r="BE253"/>
  <c r="BE267"/>
  <c r="BE270"/>
  <c r="BE272"/>
  <c r="BE281"/>
  <c r="BE292"/>
  <c r="BE293"/>
  <c r="BE294"/>
  <c r="BE297"/>
  <c r="BE298"/>
  <c r="BE339"/>
  <c r="BE340"/>
  <c r="BE349"/>
  <c r="BE350"/>
  <c r="BE352"/>
  <c r="BE358"/>
  <c r="BE367"/>
  <c r="BE391"/>
  <c i="2" r="BE98"/>
  <c r="BE100"/>
  <c i="3" r="F54"/>
  <c r="J79"/>
  <c r="BE94"/>
  <c r="BE111"/>
  <c r="BE116"/>
  <c r="BE124"/>
  <c r="BE132"/>
  <c r="BE135"/>
  <c r="BE138"/>
  <c r="BE156"/>
  <c r="BE161"/>
  <c i="4" r="BE112"/>
  <c r="BE122"/>
  <c r="BE138"/>
  <c r="BE163"/>
  <c r="BE173"/>
  <c r="BE179"/>
  <c r="BE191"/>
  <c r="BE209"/>
  <c r="BE219"/>
  <c r="BE229"/>
  <c r="BE246"/>
  <c r="BE253"/>
  <c r="BE350"/>
  <c r="BE354"/>
  <c r="BE356"/>
  <c r="BE425"/>
  <c r="BE438"/>
  <c r="BE443"/>
  <c r="BE454"/>
  <c r="BK465"/>
  <c r="J465"/>
  <c r="J87"/>
  <c i="5" r="BE99"/>
  <c r="BE135"/>
  <c r="BE138"/>
  <c r="BE139"/>
  <c r="BE140"/>
  <c r="BE146"/>
  <c r="BE148"/>
  <c r="BE158"/>
  <c r="BE174"/>
  <c r="BE188"/>
  <c r="BE198"/>
  <c r="BE199"/>
  <c r="BE257"/>
  <c r="BE268"/>
  <c r="BE279"/>
  <c r="BE309"/>
  <c r="BE320"/>
  <c r="BE360"/>
  <c r="BE361"/>
  <c r="BE385"/>
  <c i="2" r="BE90"/>
  <c r="BE92"/>
  <c i="3" r="F55"/>
  <c r="BE91"/>
  <c r="BE119"/>
  <c r="BE128"/>
  <c r="BE130"/>
  <c r="BE134"/>
  <c r="BE143"/>
  <c r="BE146"/>
  <c r="BE148"/>
  <c r="BE150"/>
  <c r="BE152"/>
  <c r="BE162"/>
  <c r="BE167"/>
  <c r="BE168"/>
  <c r="BE170"/>
  <c i="4" r="F54"/>
  <c r="J104"/>
  <c r="BE114"/>
  <c r="BE117"/>
  <c r="BE130"/>
  <c r="BE147"/>
  <c r="BE159"/>
  <c r="BE185"/>
  <c r="BE194"/>
  <c r="BE200"/>
  <c r="BE216"/>
  <c r="BE257"/>
  <c r="BE259"/>
  <c r="BE264"/>
  <c r="BE267"/>
  <c r="BE287"/>
  <c r="BE303"/>
  <c r="BE311"/>
  <c r="BE317"/>
  <c r="BE320"/>
  <c r="BE357"/>
  <c r="BE376"/>
  <c r="BE380"/>
  <c r="BE383"/>
  <c r="BE386"/>
  <c r="BE389"/>
  <c r="BE393"/>
  <c r="BE403"/>
  <c r="BE409"/>
  <c r="BE414"/>
  <c r="BE429"/>
  <c r="BE462"/>
  <c r="BE464"/>
  <c r="BK316"/>
  <c r="BK315"/>
  <c r="J315"/>
  <c r="J72"/>
  <c i="5" r="J86"/>
  <c r="BE142"/>
  <c r="BE152"/>
  <c r="BE154"/>
  <c r="BE166"/>
  <c r="BE167"/>
  <c r="BE170"/>
  <c r="BE185"/>
  <c r="BE186"/>
  <c r="BE192"/>
  <c r="BE194"/>
  <c r="BE229"/>
  <c r="BE232"/>
  <c r="BE248"/>
  <c r="BE250"/>
  <c r="BE256"/>
  <c r="BE263"/>
  <c r="BE264"/>
  <c r="BE265"/>
  <c r="BE266"/>
  <c r="BE307"/>
  <c r="BE324"/>
  <c r="BE325"/>
  <c i="2" r="BE94"/>
  <c r="BE95"/>
  <c i="3" r="BE88"/>
  <c r="BE107"/>
  <c r="BE109"/>
  <c r="BE127"/>
  <c r="BE129"/>
  <c r="BE136"/>
  <c r="BE140"/>
  <c r="BE149"/>
  <c r="BE163"/>
  <c r="BE165"/>
  <c r="BK87"/>
  <c r="BK86"/>
  <c r="BK85"/>
  <c r="J85"/>
  <c i="4" r="F55"/>
  <c r="BE120"/>
  <c r="BE126"/>
  <c r="BE132"/>
  <c r="BE144"/>
  <c r="BE150"/>
  <c r="BE157"/>
  <c r="BE188"/>
  <c r="BE197"/>
  <c r="BE223"/>
  <c r="BE234"/>
  <c r="BE243"/>
  <c r="BE277"/>
  <c r="BE297"/>
  <c r="BE299"/>
  <c r="BE322"/>
  <c r="BE341"/>
  <c r="BE352"/>
  <c r="BE366"/>
  <c r="BE399"/>
  <c r="BE437"/>
  <c r="BE456"/>
  <c i="5" r="E48"/>
  <c r="BE103"/>
  <c r="BE105"/>
  <c r="BE113"/>
  <c r="BE115"/>
  <c r="BE117"/>
  <c r="BE119"/>
  <c r="BE141"/>
  <c r="BE143"/>
  <c r="BE159"/>
  <c r="BE195"/>
  <c r="BE227"/>
  <c r="BE230"/>
  <c r="BE233"/>
  <c r="BE234"/>
  <c r="BE286"/>
  <c r="BE287"/>
  <c r="BE290"/>
  <c r="BE291"/>
  <c r="BE316"/>
  <c r="BE317"/>
  <c r="BE326"/>
  <c r="BE327"/>
  <c r="BE328"/>
  <c r="BE329"/>
  <c r="BE331"/>
  <c r="BE333"/>
  <c r="BE355"/>
  <c r="BE378"/>
  <c r="BE382"/>
  <c i="2" r="J79"/>
  <c r="BE86"/>
  <c r="BE88"/>
  <c r="BK99"/>
  <c r="J99"/>
  <c r="J63"/>
  <c i="3" r="BE97"/>
  <c r="BE125"/>
  <c r="BE141"/>
  <c r="BE159"/>
  <c r="BE160"/>
  <c i="6" r="J52"/>
  <c r="F79"/>
  <c r="F80"/>
  <c r="BE89"/>
  <c r="BE90"/>
  <c i="2" r="BE96"/>
  <c i="3" r="J54"/>
  <c r="BE100"/>
  <c r="BE102"/>
  <c r="BE105"/>
  <c r="BE126"/>
  <c r="BE137"/>
  <c r="BE142"/>
  <c r="BE145"/>
  <c r="BE147"/>
  <c r="BE154"/>
  <c r="BE158"/>
  <c r="BE169"/>
  <c i="4" r="BE124"/>
  <c r="BE135"/>
  <c r="BE153"/>
  <c r="BE212"/>
  <c r="BE226"/>
  <c r="BE248"/>
  <c r="BE261"/>
  <c r="BE285"/>
  <c r="BE313"/>
  <c r="BE326"/>
  <c r="BE331"/>
  <c r="BE336"/>
  <c r="BE339"/>
  <c r="BE346"/>
  <c r="BE447"/>
  <c r="BE449"/>
  <c r="BE451"/>
  <c r="BE466"/>
  <c r="BE469"/>
  <c r="BK269"/>
  <c r="J269"/>
  <c r="J69"/>
  <c i="5" r="BE156"/>
  <c r="BE228"/>
  <c r="BE243"/>
  <c r="BE244"/>
  <c r="BE246"/>
  <c r="BE303"/>
  <c r="BE305"/>
  <c r="BE322"/>
  <c r="BE323"/>
  <c r="BE342"/>
  <c r="BE354"/>
  <c r="BE370"/>
  <c r="BE376"/>
  <c r="BE387"/>
  <c r="BE393"/>
  <c r="BE395"/>
  <c r="BK394"/>
  <c r="J394"/>
  <c r="J72"/>
  <c i="6" r="E48"/>
  <c r="J54"/>
  <c r="BE86"/>
  <c r="BE91"/>
  <c r="BE93"/>
  <c r="BK85"/>
  <c r="J85"/>
  <c r="J61"/>
  <c r="BK92"/>
  <c r="J92"/>
  <c r="J63"/>
  <c r="F34"/>
  <c i="1" r="BA59"/>
  <c i="6" r="J34"/>
  <c i="1" r="AW59"/>
  <c i="3" r="J30"/>
  <c i="1" r="AG56"/>
  <c i="4" r="F37"/>
  <c i="1" r="BD57"/>
  <c i="4" r="F34"/>
  <c i="1" r="BA57"/>
  <c i="5" r="F35"/>
  <c i="1" r="BB58"/>
  <c i="6" r="F36"/>
  <c i="1" r="BC59"/>
  <c i="2" r="F36"/>
  <c i="1" r="BC55"/>
  <c i="6" r="F37"/>
  <c i="1" r="BD59"/>
  <c i="5" r="F34"/>
  <c i="1" r="BA58"/>
  <c i="2" r="F35"/>
  <c i="1" r="BB55"/>
  <c i="2" r="F37"/>
  <c i="1" r="BD55"/>
  <c i="2" r="F34"/>
  <c i="1" r="BA55"/>
  <c i="3" r="J34"/>
  <c i="1" r="AW56"/>
  <c i="3" r="F37"/>
  <c i="1" r="BD56"/>
  <c i="2" r="J34"/>
  <c i="1" r="AW55"/>
  <c i="3" r="F36"/>
  <c i="1" r="BC56"/>
  <c i="6" r="F35"/>
  <c i="1" r="BB59"/>
  <c i="5" r="J34"/>
  <c i="1" r="AW58"/>
  <c i="4" r="F36"/>
  <c i="1" r="BC57"/>
  <c i="5" r="F37"/>
  <c i="1" r="BD58"/>
  <c i="4" r="F35"/>
  <c i="1" r="BB57"/>
  <c i="3" r="F35"/>
  <c i="1" r="BB56"/>
  <c i="4" r="J34"/>
  <c i="1" r="AW57"/>
  <c i="3" r="F34"/>
  <c i="1" r="BA56"/>
  <c i="5" r="F36"/>
  <c i="1" r="BC58"/>
  <c i="3" l="1" r="P86"/>
  <c r="P85"/>
  <c i="1" r="AU56"/>
  <c i="4" r="T427"/>
  <c r="R427"/>
  <c i="3" r="R86"/>
  <c r="R85"/>
  <c i="4" r="P427"/>
  <c i="3" r="T86"/>
  <c r="T85"/>
  <c i="4" r="P109"/>
  <c r="P108"/>
  <c i="1" r="AU57"/>
  <c i="4" r="BK110"/>
  <c r="J110"/>
  <c r="J61"/>
  <c i="2" r="T84"/>
  <c r="T83"/>
  <c i="5" r="R93"/>
  <c r="R92"/>
  <c i="4" r="T109"/>
  <c r="T108"/>
  <c i="2" r="R84"/>
  <c r="R83"/>
  <c i="5" r="T93"/>
  <c r="T92"/>
  <c r="P93"/>
  <c r="P92"/>
  <c i="1" r="AU58"/>
  <c i="2" r="BK84"/>
  <c r="BK83"/>
  <c r="J83"/>
  <c r="J59"/>
  <c i="5" r="BK93"/>
  <c r="J93"/>
  <c r="J60"/>
  <c i="4" r="R110"/>
  <c r="R109"/>
  <c r="R108"/>
  <c i="3" r="J59"/>
  <c r="J86"/>
  <c r="J60"/>
  <c r="J87"/>
  <c r="J61"/>
  <c i="5" r="J94"/>
  <c r="J61"/>
  <c i="2" r="J85"/>
  <c r="J61"/>
  <c i="4" r="J111"/>
  <c r="J62"/>
  <c r="J316"/>
  <c r="J73"/>
  <c r="BK427"/>
  <c r="J427"/>
  <c r="J82"/>
  <c i="6" r="BK84"/>
  <c r="J84"/>
  <c r="J60"/>
  <c i="2" r="F33"/>
  <c i="1" r="AZ55"/>
  <c i="5" r="J33"/>
  <c i="1" r="AV58"/>
  <c r="AT58"/>
  <c r="BB54"/>
  <c r="W31"/>
  <c i="2" r="J33"/>
  <c i="1" r="AV55"/>
  <c r="AT55"/>
  <c r="BA54"/>
  <c r="AW54"/>
  <c r="AK30"/>
  <c i="3" r="F33"/>
  <c i="1" r="AZ56"/>
  <c i="6" r="J33"/>
  <c i="1" r="AV59"/>
  <c r="AT59"/>
  <c i="4" r="F33"/>
  <c i="1" r="AZ57"/>
  <c i="3" r="J33"/>
  <c i="1" r="AV56"/>
  <c r="AT56"/>
  <c i="6" r="F33"/>
  <c i="1" r="AZ59"/>
  <c i="4" r="J33"/>
  <c i="1" r="AV57"/>
  <c r="AT57"/>
  <c r="BD54"/>
  <c r="W33"/>
  <c r="BC54"/>
  <c r="AY54"/>
  <c i="5" r="F33"/>
  <c i="1" r="AZ58"/>
  <c i="2" l="1" r="J84"/>
  <c r="J60"/>
  <c i="3" r="J39"/>
  <c i="4" r="BK109"/>
  <c r="BK108"/>
  <c r="J108"/>
  <c r="J59"/>
  <c i="6" r="BK83"/>
  <c r="J83"/>
  <c i="5" r="BK92"/>
  <c r="J92"/>
  <c i="1" r="AN56"/>
  <c r="AX54"/>
  <c i="6" r="J30"/>
  <c i="1" r="AG59"/>
  <c r="AN59"/>
  <c r="W32"/>
  <c r="W30"/>
  <c i="5" r="J30"/>
  <c i="1" r="AG58"/>
  <c r="AN58"/>
  <c r="AZ54"/>
  <c r="W29"/>
  <c r="AU54"/>
  <c i="2" r="J30"/>
  <c i="1" r="AG55"/>
  <c r="AN55"/>
  <c i="4" l="1" r="J109"/>
  <c r="J60"/>
  <c i="5" r="J39"/>
  <c r="J59"/>
  <c i="6" r="J39"/>
  <c r="J59"/>
  <c i="2" r="J39"/>
  <c i="4" r="J30"/>
  <c i="1" r="AG57"/>
  <c r="AN57"/>
  <c r="AV54"/>
  <c r="AK29"/>
  <c i="4" l="1" r="J39"/>
  <c i="1" r="AT54"/>
  <c r="AG54"/>
  <c r="AK26"/>
  <c r="AK35"/>
  <c l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<sst xmlns="http://schemas.openxmlformats.org/spreadsheetml/2006/main">
  <si>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</si>
  <si>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</si>
  <si>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</si>
  <si>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</si>
  <si>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</si>
  <si>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{6ecc6f4e-7797-4f04-a706-472b165e850a}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</si>
  <si>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</si>
  <si>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</si>
  <si>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</si>
  <si>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</si>
  <si>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</si>
  <si>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</si>
  <si>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</si>
  <si>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</si>
  <si>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2020/05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</si>
  <si>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</si>
  <si>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</si>
  <si>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Park u soudu v Náchodě</t>
  </si>
  <si>
    <t>KSO:</t>
  </si>
  <si>
    <t/>
  </si>
  <si>
    <t>CC-CZ:</t>
  </si>
  <si>
    <t>Místo:</t>
  </si>
  <si>
    <t xml:space="preserve"> </t>
  </si>
  <si>
    <t>Datum:</t>
  </si>
  <si>
    <t>22. 6. 2020</t>
  </si>
  <si>
    <t>Zadavatel:</t>
  </si>
  <si>
    <t>IČ:</t>
  </si>
  <si>
    <t>00272868</t>
  </si>
  <si>
    <t>město Náchod</t>
  </si>
  <si>
    <t>DIČ:</t>
  </si>
  <si>
    <t>Uchazeč:</t>
  </si>
  <si>
    <t>Vyplň údaj</t>
  </si>
  <si>
    <t>Projektant:</t>
  </si>
  <si>
    <t>True</t>
  </si>
  <si>
    <t>Zpracovatel:</t>
  </si>
  <si>
    <t>28857097</t>
  </si>
  <si>
    <t>greeen4plan s.r.o.</t>
  </si>
  <si>
    <t>CZ28857097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</si>
  <si>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</si>
  <si>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podmínky._x000d_
_x000d_
_x000d_
Položkový rozpočet proveden v cenové soustavě CS ÚRS 2020 01_x000d_
Celkové množství zeminy z výkopových prací po hloubení nových cest a úpravě a dorovnání terénu k cestám bude přesně určeno na místě při realizaci stavby a odsouhlaseno autorským dozorem.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</si>
  <si>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</si>
  <si>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</si>
  <si>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</si>
  <si>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</si>
  <si>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</si>
  <si>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</si>
  <si>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</si>
  <si>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</si>
  <si>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</si>
  <si>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</si>
  <si>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</si>
  <si>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</si>
  <si>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</si>
  <si>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</si>
  <si>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</si>
  <si>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</si>
  <si>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</si>
  <si>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</si>
  <si>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</si>
  <si>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</si>
  <si>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</si>
  <si>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</si>
  <si>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</si>
  <si>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</si>
  <si>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</si>
  <si>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</si>
  <si>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</si>
  <si>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</si>
  <si>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</si>
  <si>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</si>
  <si>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</si>
  <si>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</si>
  <si>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</si>
  <si>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</si>
  <si>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</si>
  <si>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</si>
  <si>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</si>
  <si>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</si>
  <si>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</si>
  <si>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01a</t>
  </si>
  <si>
    <t>Odstranění stávajících vegetačních prvků</t>
  </si>
  <si>
    <t>STA</t>
  </si>
  <si>
    <t>1</t>
  </si>
  <si>
    <t>{c60c9b41-91a5-42d1-9b52-866dfe82072c}</t>
  </si>
  <si>
    <t>2</t>
  </si>
  <si>
    <t>SO 02</t>
  </si>
  <si>
    <t>Elektro a osvětlení</t>
  </si>
  <si>
    <t>{d2212a16-8ab0-4496-b470-4b8428459c4a}</t>
  </si>
  <si>
    <t>SO 03a</t>
  </si>
  <si>
    <t>Zpevněné plochy, stavební objekty, TZB, mobiliář a prvky vybavení</t>
  </si>
  <si>
    <t>{acf7ae4d-1251-415e-b311-b152924c6b92}</t>
  </si>
  <si>
    <t>SO 03b</t>
  </si>
  <si>
    <t>Vegetační prvky</t>
  </si>
  <si>
    <t>{3f775b2d-f5a0-4d2f-a7f4-59b6c2580e57}</t>
  </si>
  <si>
    <t>SO 04</t>
  </si>
  <si>
    <t>VRN</t>
  </si>
  <si>
    <t>{6ec3c997-8948-401b-88fd-c78994dd11d4}</t>
  </si>
  <si>
    <t>KRYCÍ LIST SOUPISU PRACÍ</t>
  </si>
  <si>
    <t>Objekt:</t>
  </si>
  <si>
    <t>SO 01a - Odstranění stávajících vegetačních prvků</t>
  </si>
  <si>
    <t>REKAPITULACE ČLENĚNÍ SOUPISU PRACÍ</t>
  </si>
  <si>
    <t>Kód dílu - Popis</t>
  </si>
  <si>
    <t>Cena celkem [CZK]</t>
  </si>
  <si>
    <t>-1</t>
  </si>
  <si>
    <t>HSV - HSV</t>
  </si>
  <si>
    <t xml:space="preserve">    001 - Přípravné práce</t>
  </si>
  <si>
    <t xml:space="preserve">    003 - Odstranění pařezů</t>
  </si>
  <si>
    <t xml:space="preserve">    007 - Dokončovací práce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</si>
  <si>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</si>
  <si>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</si>
  <si>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</si>
  <si>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</si>
  <si>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</si>
  <si>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</si>
  <si>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</si>
  <si>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</si>
  <si>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</si>
  <si>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</si>
  <si>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</si>
  <si>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</si>
  <si>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</si>
  <si>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</si>
  <si>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ROZPOCET</t>
  </si>
  <si>
    <t>001</t>
  </si>
  <si>
    <t>Přípravné práce</t>
  </si>
  <si>
    <t>K</t>
  </si>
  <si>
    <t>010001000</t>
  </si>
  <si>
    <t>Průzkumné, geodetické a projektové práce</t>
  </si>
  <si>
    <t>soub.</t>
  </si>
  <si>
    <t>1024</t>
  </si>
  <si>
    <t>8438695</t>
  </si>
  <si>
    <t>P</t>
  </si>
  <si>
    <t>Poznámka k položce:_x000d_
Vyznačení všech inženýrských sítí</t>
  </si>
  <si>
    <t>030001000</t>
  </si>
  <si>
    <t>Zařízení staveniště</t>
  </si>
  <si>
    <t>48267833</t>
  </si>
  <si>
    <t>003</t>
  </si>
  <si>
    <t>Odstranění pařezů</t>
  </si>
  <si>
    <t>10</t>
  </si>
  <si>
    <t>112251221</t>
  </si>
  <si>
    <t>Odstranění pařezu odfrézováním nebo odvrtáním hloubky přes 200 do 500 mm v rovině nebo na svahu do 1:5</t>
  </si>
  <si>
    <t>m2</t>
  </si>
  <si>
    <t>4</t>
  </si>
  <si>
    <t>422952272</t>
  </si>
  <si>
    <t>Poznámka k položce:_x000d_
pařezové výmladky odstraní před frézováním technické služby města</t>
  </si>
  <si>
    <t>11</t>
  </si>
  <si>
    <t>122911121</t>
  </si>
  <si>
    <t>Odstranění vyfrézované dřevní hmoty hloubky přes 200 do 500 mm v rovině nebo na svahu do 1:5</t>
  </si>
  <si>
    <t>-1246268156</t>
  </si>
  <si>
    <t>Poznámka k položce:_x000d_
odvoz a uložení do kompostárny</t>
  </si>
  <si>
    <t>12</t>
  </si>
  <si>
    <t>174111121</t>
  </si>
  <si>
    <t>Zásyp jam po vyfrézovaných pařezech hloubky přes 200 do 500 mm v rovině nebo na svahu do 1:5</t>
  </si>
  <si>
    <t>-1542622729</t>
  </si>
  <si>
    <t>13</t>
  </si>
  <si>
    <t>M</t>
  </si>
  <si>
    <t>103715000</t>
  </si>
  <si>
    <t>substrát: směs ornice a kompostu</t>
  </si>
  <si>
    <t>m3</t>
  </si>
  <si>
    <t>8</t>
  </si>
  <si>
    <t>-960121609</t>
  </si>
  <si>
    <t>14</t>
  </si>
  <si>
    <t>111212211.1</t>
  </si>
  <si>
    <t>Odstranění pařezů nevhodných dřevin do 100 m2 v rovině nebo svahu 1:5</t>
  </si>
  <si>
    <t>-148716117</t>
  </si>
  <si>
    <t>Poznámka k položce:_x000d_
nadzemní části dřevin odstraní technické služby města</t>
  </si>
  <si>
    <t>R001</t>
  </si>
  <si>
    <t xml:space="preserve">Naložení, odvoz a uložení odpadů z odstraněných pařezů nevhodných dřevin na skládku </t>
  </si>
  <si>
    <t>-1735911593</t>
  </si>
  <si>
    <t>007</t>
  </si>
  <si>
    <t>Dokončovací práce</t>
  </si>
  <si>
    <t>9</t>
  </si>
  <si>
    <t>039103000</t>
  </si>
  <si>
    <t>Rozebrání, bourání a odvoz zařízení staveniště</t>
  </si>
  <si>
    <t>1797889032</t>
  </si>
  <si>
    <t>Poznámka k položce:_x000d_
vč. úklidu</t>
  </si>
  <si>
    <t>SO 02 - Elektro a osvětlení</t>
  </si>
  <si>
    <t xml:space="preserve">HSV - </t>
  </si>
  <si>
    <t xml:space="preserve">    C21M -  Elektromontáže</t>
  </si>
  <si>
    <t xml:space="preserve">    C46M - Zemní práce</t>
  </si>
  <si>
    <t xml:space="preserve">    VC 7/32 - Rozvaděče</t>
  </si>
  <si>
    <t xml:space="preserve">    M2 - Materiály</t>
  </si>
  <si>
    <t xml:space="preserve">    P1 - Práce v HZS</t>
  </si>
  <si>
    <t>C21M</t>
  </si>
  <si>
    <t xml:space="preserve"> Elektromontáže</t>
  </si>
  <si>
    <t>210000001</t>
  </si>
  <si>
    <t>elektromontáže VO, nového rozvaděče</t>
  </si>
  <si>
    <t>soubor</t>
  </si>
  <si>
    <t>1293260938</t>
  </si>
  <si>
    <t>Poznámka k položce:_x000d_
- elektromontáže nového rozvaděče - 67 h_x000d_
- elektromontáže sloupu a svítidel VO - 46 h_x000d_
- elektromontáže kabelů - 25 h_x000d_
- elektromontáže zapojení - 180 h_x000d_
_x000d_
celkem 318 h =&gt; soubor</t>
  </si>
  <si>
    <t>C46M</t>
  </si>
  <si>
    <t>Zemní práce</t>
  </si>
  <si>
    <t>68</t>
  </si>
  <si>
    <t>121112003</t>
  </si>
  <si>
    <t>Sejmutí ornice ručně při souvislé ploše, tl. vrstvy do 200 mm</t>
  </si>
  <si>
    <t>-771523225</t>
  </si>
  <si>
    <t>PSC</t>
  </si>
  <si>
    <t xml:space="preserve">Poznámka k souboru cen:_x000d_
1. V ceně jsou započteny i náklady na naložení sejmuté ornice na dopravní prostředek nebo odhození do 3 m._x000d_
2. Ceny lze použít i pro sejmutí podorničí._x000d_
3. V ceně není započteno vodorovné přemístění sejmuté ornice._x000d_
</t>
  </si>
  <si>
    <t xml:space="preserve">Poznámka k položce:_x000d_
ornice bude po zásypu sítí zpětně využita </t>
  </si>
  <si>
    <t>59</t>
  </si>
  <si>
    <t>132212111</t>
  </si>
  <si>
    <t>Hloubení rýh šířky do 800 mm ručně zapažených i nezapažených, s urovnáním dna do předepsaného profilu a spádu v hornině třídy těžitelnosti I skupiny 3 soudržných</t>
  </si>
  <si>
    <t>512</t>
  </si>
  <si>
    <t>421996538</t>
  </si>
  <si>
    <t xml:space="preserve">Poznámka k souboru cen:_x000d_
1. V cenách jsou započteny i náklady na přehození výkopku na přilehlém terénu na vzdálenost do 3 m od podélné osy rýhy nebo naložení výkopku na dopravní prostředek._x000d_
</t>
  </si>
  <si>
    <t>Poznámka k položce:_x000d_
kompl. výkop š. 35cm do hl. 70cm, dl. 327 m v trénu vč.záhozu a úpr. terénu - 80,12 m3_x000d_
kompl. výkop š. 50cm do hl. 100cm, dl. 40 m pod komunikací vč. prov. úpr. - 20 m3_x000d_
_x000d_
celkem 100,12 m3</t>
  </si>
  <si>
    <t>62</t>
  </si>
  <si>
    <t>162251101</t>
  </si>
  <si>
    <t>Vodorovné přemístění výkopku nebo sypaniny po suchu na obvyklém dopravním prostředku, bez naložení výkopku, avšak se složením bez rozhrnutí z horniny třídy těžitelnosti I skupiny 1 až 3 na vzdálenost do 20 m</t>
  </si>
  <si>
    <t>172749436</t>
  </si>
  <si>
    <t xml:space="preserve">Poznámka k souboru cen:_x000d_
1. Přemísťuje-li se výkopek z dočasných skládek vzdálených do 50 m, neoceňuje se nakládání výkopku, i když se provádí. Toto ustanovení neplatí, vylučuje-li projekt použití dozeru._x000d_
2. Ceny nelze použít, předepisuje-li projekt přemístit výkopek na místo nepřístupné obvyklým dopravním prostředkům; toto přemístění se oceňuje individuálně._x000d_
</t>
  </si>
  <si>
    <t>Poznámka k položce:_x000d_
výkopové práce elektro 100,12 m3_x000d_
_x000d_
86,62 m3 bude uloženo na dočasné deponii pro zpětný zásyp po provedení uloření kabelů a pískového obsypu_x000d_
_x000d_
13,5 m3 odvoz na skládku</t>
  </si>
  <si>
    <t>55</t>
  </si>
  <si>
    <t>451572111.1</t>
  </si>
  <si>
    <t>Lože a obsyp elektro kabelů otevřený výkop z kameniva drobného těženého 0 až 4 mm</t>
  </si>
  <si>
    <t>87734659</t>
  </si>
  <si>
    <t>Poznámka k položce:_x000d_
lože + obsyp el. kabelu tl. 100 mm, fr. 0/4 čistý kopaný písek_x000d_
_x000d_
kompl. výkop š. 35cm do hl. 70cm v trénu - 11,5 m3_x000d_
kompl. výkop š. 50cm do hl. 100cm pod komunikací - 2 m3_x000d_
_x000d_
celkem 13,5 m3</t>
  </si>
  <si>
    <t>66</t>
  </si>
  <si>
    <t>452312131.</t>
  </si>
  <si>
    <t>lože z betonu prostého,otevřený výkop</t>
  </si>
  <si>
    <t>180860802</t>
  </si>
  <si>
    <t xml:space="preserve">Poznámka k souboru cen:_x000d_
1. Ceny -1121 až -1191 a -1192 lze použít i pro ochrannou vrstvu pod železobetonové konstrukce._x000d_
2. Ceny -2121 až -2191 a -2192 jsou určeny pro jakékoliv úkosy sedel._x000d_
</t>
  </si>
  <si>
    <t>Poznámka k položce:_x000d_
pro kabely uložených v chráničkách pod komunikací_x000d_
_x000d_
tl. betonového lože 100 mm, specifikace dle PD</t>
  </si>
  <si>
    <t>57</t>
  </si>
  <si>
    <t>58341341</t>
  </si>
  <si>
    <t>kamenivo drcené drobné frakce 0/4</t>
  </si>
  <si>
    <t>t</t>
  </si>
  <si>
    <t>-627438579</t>
  </si>
  <si>
    <t>Poznámka k položce:_x000d_
písek na podsyp a obsyp potrubí_x000d_
_x000d_
_x000d_
celkem13,5 m3_x000d_
1 m3 = 1,7 t_x000d_
13,5*1,7 = 23 t</t>
  </si>
  <si>
    <t>56</t>
  </si>
  <si>
    <t>02_0021</t>
  </si>
  <si>
    <t>Výstražná fólie do výkopu - červená s bleskem, pozor elektro</t>
  </si>
  <si>
    <t>m</t>
  </si>
  <si>
    <t>-292875453</t>
  </si>
  <si>
    <t xml:space="preserve">Poznámka k položce:_x000d_
materiál + pokládka_x000d_
šířka fólie 220 mm  - výstražná fólie červená s bleskem</t>
  </si>
  <si>
    <t>61</t>
  </si>
  <si>
    <t>174111101</t>
  </si>
  <si>
    <t>Zásyp sypaninou z jakékoliv horniny ručně s uložením výkopku ve vrstvách se zhutněním jam, šachet, rýh nebo kolem objektů v těchto vykopávkách</t>
  </si>
  <si>
    <t>-1287586361</t>
  </si>
  <si>
    <t xml:space="preserve">Poznámka k souboru cen:_x000d_
1. Ceny nelze použít pro zásyp rýh pro drenážní trativody pro lesnicko-technické meliorace a zemědělské. Zásyp těchto rýh se oceňuje cenami souboru cen 174 Zásyp rýh pro drény._x000d_
2. V cenách je započteno přemístění sypaniny ze vzdálenosti 10 m od kraje výkopu nebo zasypávaného prostoru, měřeno k těžišti skládky._x000d_
3. Objem zásypu je rozdíl objemu výkopu a objemu do něho vestavěných konstrukcí nebo uložených vedení i s jejich obklady a podklady. Objem potrubí do DN 180, příp. i s obalem, se od objemu zásypu neodečítá. Pro stanovení objemu zásypu se od objemu výkopu odečítá i objem obsypu potrubí oceňovaný cenami souboru cen 175 Obsyp potrubí, přichází-li v úvahu ._x000d_
4. Odklizení zbylého výkopku po provedení zásypu zářezů se šikmými stěnami pro podzemní vedení nebo zásypu jam a rýh pro podzemní vedení se oceňuje cenami souboru cen 167 Nakládání výkopku nebo sypaniny a 162 Vodorovné přemístění výkopku._x000d_
5. Rozprostření zbylého výkopku podél výkopu a nad výkopem po provedení zásypů zářezů se šikmými stěnami pro podzemní vedení nebo zásypu jam a rýh pro podzemní vedení se oceňuje cenami souborů cen 171 Uložení sypaniny do násypů._x000d_
</t>
  </si>
  <si>
    <t>69</t>
  </si>
  <si>
    <t>167151111</t>
  </si>
  <si>
    <t>Nakládání, skládání a překládání neulehlého výkopku nebo sypaniny strojně nakládání, množství přes 100 m3, z hornin třídy těžitelnosti I, skupiny 1 až 3</t>
  </si>
  <si>
    <t>-2093118120</t>
  </si>
  <si>
    <t xml:space="preserve">Poznámka k souboru cen:_x000d_
1. Ceny -1131 až -1133 jsou určeny pro nakládání, překládání a vykládání na vzdálenost_x000d_
a) do 20 m vodorovně; vodorovná vzdálenost se měří od těžnice lodi k těžnici druhé lodi, nebo k těžišti hromady na břehu nebo k těžišti dopravního prostředku na suchu,_x000d_
b) do 4 m svisle; svislá vzdálenost se měří od pracovní hladiny vody k úrovni srovna- ného terénu v místě hromady nebo v místě dopravní plochy pro dopravní prostředek na suchu. Uvedenou svislou vzdálenost 4 m lze zvětšit, a to nejvýše do 6 m, jestliže je vodorovná vzdálenost uvedená v bodu a) kratší než 20 m nejméně o trojnásobek zvětšení výšky přes 4 m._x000d_
2. Množství měrných jednotek se určí v rostlém stavu horniny._x000d_
</t>
  </si>
  <si>
    <t>Poznámka k položce:_x000d_
13,5 m3</t>
  </si>
  <si>
    <t>70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</si>
  <si>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</si>
  <si>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</si>
  <si>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-1189715492</t>
  </si>
  <si>
    <t>71</t>
  </si>
  <si>
    <t>162751119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</si>
  <si>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</si>
  <si>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808167261</t>
  </si>
  <si>
    <t>Poznámka k položce:_x000d_
_x000d_
13,5*10_x000d_
_x000d_
celkem 135 m3</t>
  </si>
  <si>
    <t>72</t>
  </si>
  <si>
    <t>171201221</t>
  </si>
  <si>
    <t>Poplatek za uložení stavebního odpadu na skládce (skládkovné) zeminy a kamení zatříděného do Katalogu odpadů pod kódem 17 05 04</t>
  </si>
  <si>
    <t>1996896682</t>
  </si>
  <si>
    <t xml:space="preserve">Poznámka k souboru cen:_x000d_
1. Ceny uvedené v souboru cen je doporučeno opravit podle aktuálních cen místně příslušné skládky._x000d_
2. V cenách je započítán poplatek za ukládání odpadu dle zákona 185/2001 Sb._x000d_
</t>
  </si>
  <si>
    <t>Poznámka k položce:_x000d_
_x000d_
13,5 m3_x000d_
1 m3=1,5t_x000d_
13,5*1,5_x000d_
celkem 20,25 t</t>
  </si>
  <si>
    <t>VC 7/32</t>
  </si>
  <si>
    <t>Rozvaděče</t>
  </si>
  <si>
    <t>7</t>
  </si>
  <si>
    <t>A-0170-0</t>
  </si>
  <si>
    <t>nerezová skříň na povrch 800x1200x250 mm IP54</t>
  </si>
  <si>
    <t>ks</t>
  </si>
  <si>
    <t>-272067389</t>
  </si>
  <si>
    <t>B-1501-1</t>
  </si>
  <si>
    <t>připojení jednožil. vodiče do 60A</t>
  </si>
  <si>
    <t>514170977</t>
  </si>
  <si>
    <t>B-1524-1</t>
  </si>
  <si>
    <t>propojovací lišta 63A 3P</t>
  </si>
  <si>
    <t>-831308908</t>
  </si>
  <si>
    <t>B-9000-1</t>
  </si>
  <si>
    <t>propojení pomocných obvodů</t>
  </si>
  <si>
    <t>756449554</t>
  </si>
  <si>
    <t>B-9010-1</t>
  </si>
  <si>
    <t>technologicky složité zapojení</t>
  </si>
  <si>
    <t>-1145368209</t>
  </si>
  <si>
    <t>B-9020-1</t>
  </si>
  <si>
    <t>montážní lišta</t>
  </si>
  <si>
    <t>1070472271</t>
  </si>
  <si>
    <t>B-9030-1</t>
  </si>
  <si>
    <t>drobný spojovací materiál</t>
  </si>
  <si>
    <t>732226550</t>
  </si>
  <si>
    <t>E-0075-1</t>
  </si>
  <si>
    <t>proud. chr. s nadpr. ochr. 6/1N/0,03</t>
  </si>
  <si>
    <t>-149426233</t>
  </si>
  <si>
    <t>E-0076-1</t>
  </si>
  <si>
    <t>proud. chr. s nadpr. ochr. 10/1N/0,03</t>
  </si>
  <si>
    <t>-1220899012</t>
  </si>
  <si>
    <t>16</t>
  </si>
  <si>
    <t>F-0200-1</t>
  </si>
  <si>
    <t>stykač 25A</t>
  </si>
  <si>
    <t>775112031</t>
  </si>
  <si>
    <t>17</t>
  </si>
  <si>
    <t>M-0360-1</t>
  </si>
  <si>
    <t>spínací hodiny digitální denní</t>
  </si>
  <si>
    <t>-1440559198</t>
  </si>
  <si>
    <t>18</t>
  </si>
  <si>
    <t>S-0102-1</t>
  </si>
  <si>
    <t>svorkovnice N- 15p modrá</t>
  </si>
  <si>
    <t>1213267030</t>
  </si>
  <si>
    <t>19</t>
  </si>
  <si>
    <t>S-0103-1</t>
  </si>
  <si>
    <t>svorkovnice PE-15p zelená</t>
  </si>
  <si>
    <t>876414998</t>
  </si>
  <si>
    <t>20</t>
  </si>
  <si>
    <t>T-0070-1</t>
  </si>
  <si>
    <t>trafo 30VA AC 230/DC12V</t>
  </si>
  <si>
    <t>-288901296</t>
  </si>
  <si>
    <t>T-0076-1</t>
  </si>
  <si>
    <t>trafo 100VA AC 230/DC12V</t>
  </si>
  <si>
    <t>1144352231</t>
  </si>
  <si>
    <t>22</t>
  </si>
  <si>
    <t>V-4040-1</t>
  </si>
  <si>
    <t>vývodka plastová do o 42</t>
  </si>
  <si>
    <t>2040462967</t>
  </si>
  <si>
    <t>M2</t>
  </si>
  <si>
    <t>Materiály</t>
  </si>
  <si>
    <t>23</t>
  </si>
  <si>
    <t>00136</t>
  </si>
  <si>
    <t>kabel s Al jádrem 4x35mm2</t>
  </si>
  <si>
    <t>-1901816548</t>
  </si>
  <si>
    <t>24</t>
  </si>
  <si>
    <t>00208</t>
  </si>
  <si>
    <t>trubka ohebná černá 40/32 do země</t>
  </si>
  <si>
    <t>556499857</t>
  </si>
  <si>
    <t>25</t>
  </si>
  <si>
    <t>00604</t>
  </si>
  <si>
    <t>kabel s Cu jádrem 3Cx1.5mm2</t>
  </si>
  <si>
    <t>-1234545137</t>
  </si>
  <si>
    <t>26</t>
  </si>
  <si>
    <t>00624</t>
  </si>
  <si>
    <t>kabel s Cu jádrem 3Cx2,5mm2</t>
  </si>
  <si>
    <t>988765623</t>
  </si>
  <si>
    <t>27</t>
  </si>
  <si>
    <t>00626</t>
  </si>
  <si>
    <t>kabel s Cu jádrem 5Cx2.5mm2</t>
  </si>
  <si>
    <t>879185675</t>
  </si>
  <si>
    <t>28</t>
  </si>
  <si>
    <t>00660</t>
  </si>
  <si>
    <t>kabel s Cu jádrem 4Bx4mm2</t>
  </si>
  <si>
    <t>-1983315644</t>
  </si>
  <si>
    <t>29</t>
  </si>
  <si>
    <t>00700</t>
  </si>
  <si>
    <t>kabel slaněný s Cu jádrem 2Ax1.5mm2</t>
  </si>
  <si>
    <t>957756907</t>
  </si>
  <si>
    <t>30</t>
  </si>
  <si>
    <t>00760</t>
  </si>
  <si>
    <t>vodič s Cu jádrem 1mm2 černý protahovací</t>
  </si>
  <si>
    <t>834973236</t>
  </si>
  <si>
    <t>31</t>
  </si>
  <si>
    <t>00783</t>
  </si>
  <si>
    <t xml:space="preserve">vodič s Cu jádrem  6mm2 zelenožlutý</t>
  </si>
  <si>
    <t>-89749716</t>
  </si>
  <si>
    <t>32</t>
  </si>
  <si>
    <t>01050</t>
  </si>
  <si>
    <t>výstražná fólie šíře 22 cm</t>
  </si>
  <si>
    <t>-1233355705</t>
  </si>
  <si>
    <t>33</t>
  </si>
  <si>
    <t>05004</t>
  </si>
  <si>
    <t>černý RGB LED reflektor 2100lm, 30W, IP65</t>
  </si>
  <si>
    <t>2050761483</t>
  </si>
  <si>
    <t>Poznámka k položce:_x000d_
bližší specifikace dle popisu v PD</t>
  </si>
  <si>
    <t>35</t>
  </si>
  <si>
    <t>05027</t>
  </si>
  <si>
    <t>svítidlo LED zemní kulaté 6000K IP67</t>
  </si>
  <si>
    <t>-1429408140</t>
  </si>
  <si>
    <t>36</t>
  </si>
  <si>
    <t>05233</t>
  </si>
  <si>
    <t>LED venkovní lineární svítidlo na míru 0,4 m vč přívodního kabelu, spojek a příchytek, trafa</t>
  </si>
  <si>
    <t>151640639</t>
  </si>
  <si>
    <t>37</t>
  </si>
  <si>
    <t>05234</t>
  </si>
  <si>
    <t>LED venkovní lineární svítidlo na míru 2,9-3,8 m vč přívodního kabelu, spojek a příchytek, trafa</t>
  </si>
  <si>
    <t>788175429</t>
  </si>
  <si>
    <t>38</t>
  </si>
  <si>
    <t>05235</t>
  </si>
  <si>
    <t>instalační materiál pro aplikaci do chodníku</t>
  </si>
  <si>
    <t>-1343053710</t>
  </si>
  <si>
    <t>39</t>
  </si>
  <si>
    <t>05258</t>
  </si>
  <si>
    <t>nerezová konstrukce pro reflektrory</t>
  </si>
  <si>
    <t>-1981113767</t>
  </si>
  <si>
    <t>40</t>
  </si>
  <si>
    <t>21110</t>
  </si>
  <si>
    <t>čistý kopaný písek</t>
  </si>
  <si>
    <t>-1728522114</t>
  </si>
  <si>
    <t>41</t>
  </si>
  <si>
    <t>21300</t>
  </si>
  <si>
    <t>základový beton</t>
  </si>
  <si>
    <t>1403864980</t>
  </si>
  <si>
    <t>42</t>
  </si>
  <si>
    <t>90311</t>
  </si>
  <si>
    <t xml:space="preserve">pozinkovaný vodič o 10 mm   (0,6 kg/m)</t>
  </si>
  <si>
    <t>1369379772</t>
  </si>
  <si>
    <t>54</t>
  </si>
  <si>
    <t>90384</t>
  </si>
  <si>
    <t>svorka připojovací</t>
  </si>
  <si>
    <t>-543684351</t>
  </si>
  <si>
    <t>P1</t>
  </si>
  <si>
    <t>Práce v HZS</t>
  </si>
  <si>
    <t>43</t>
  </si>
  <si>
    <t>Pol5</t>
  </si>
  <si>
    <t>Úprava stávajícího sloupu VO</t>
  </si>
  <si>
    <t>63664937</t>
  </si>
  <si>
    <t xml:space="preserve">Poznámka k položce:_x000d_
Úprava stávajícího sloupu VO </t>
  </si>
  <si>
    <t>44</t>
  </si>
  <si>
    <t>Pol6</t>
  </si>
  <si>
    <t>Úklid pracoviště</t>
  </si>
  <si>
    <t>-1886513674</t>
  </si>
  <si>
    <t>45</t>
  </si>
  <si>
    <t>Pol7</t>
  </si>
  <si>
    <t>Revize elektro</t>
  </si>
  <si>
    <t>431535458</t>
  </si>
  <si>
    <t>46</t>
  </si>
  <si>
    <t>Pol8</t>
  </si>
  <si>
    <t>Pomocné a přípravné práce</t>
  </si>
  <si>
    <t>2142446751</t>
  </si>
  <si>
    <t>47</t>
  </si>
  <si>
    <t>Pol9</t>
  </si>
  <si>
    <t>Vyhledání napojovacích bodů</t>
  </si>
  <si>
    <t>1038833974</t>
  </si>
  <si>
    <t>SO 03a - Zpevněné plochy, stavební objekty, TZB, mobiliář a prvky vybavení</t>
  </si>
  <si>
    <t xml:space="preserve">    002 - Odstranění technických prvků</t>
  </si>
  <si>
    <t xml:space="preserve">      002_01 - Zpevněné plochy</t>
  </si>
  <si>
    <t xml:space="preserve">      002_02 - Prvky vybavení - odstranění</t>
  </si>
  <si>
    <t xml:space="preserve">    003 - Zemní práce</t>
  </si>
  <si>
    <t xml:space="preserve">    004 - Nová obruba kolem stávajícího chodníku na ul. Pražská</t>
  </si>
  <si>
    <t xml:space="preserve">    005 - Sedací kostky</t>
  </si>
  <si>
    <t xml:space="preserve">    006 - Velkoformátové panely ze světle šedého betonu</t>
  </si>
  <si>
    <t xml:space="preserve">    007 - Zpevněná plocha z žulových odseků</t>
  </si>
  <si>
    <t xml:space="preserve">    008 - Betonová zámková dlažba + signální pásy u místa pro přecházení a u přechodu, žulová dlažba</t>
  </si>
  <si>
    <t xml:space="preserve">      008_01 - Žulová dlažba - předláždění v místě před nově navrženým ostrůvkem</t>
  </si>
  <si>
    <t xml:space="preserve">    009 - Svislé dopravní značení</t>
  </si>
  <si>
    <t xml:space="preserve">    010 - Mlatové plochy</t>
  </si>
  <si>
    <t xml:space="preserve">      010_01 - Úprava stávajících mlatových ploch</t>
  </si>
  <si>
    <t xml:space="preserve">      010_02 - Nové mlatové plochy - centrální prostranství</t>
  </si>
  <si>
    <t xml:space="preserve">    011 - Štěrkové pěšiny</t>
  </si>
  <si>
    <t xml:space="preserve">    012 - Nové cesty a plochy s přírodním povrchem (mlat) pod lavicemi </t>
  </si>
  <si>
    <t xml:space="preserve">    013 - Odvodňovací vpusť s krycím roštem</t>
  </si>
  <si>
    <t xml:space="preserve">    014 - Odvodňovací liniový žlab  s krycím roštem</t>
  </si>
  <si>
    <t xml:space="preserve">    015 - Vsakovací objekty</t>
  </si>
  <si>
    <t xml:space="preserve">    016 - Dešťová kanalizace</t>
  </si>
  <si>
    <t xml:space="preserve">    017 - Venkovní informační vitríny</t>
  </si>
  <si>
    <t xml:space="preserve">    018 - Prvky vybavení</t>
  </si>
  <si>
    <t xml:space="preserve">      018_01 - Úprava stávajícího poklopu v centrální části</t>
  </si>
  <si>
    <t xml:space="preserve">      018_02 - Lavice "satelit"</t>
  </si>
  <si>
    <t xml:space="preserve">      018_04 - Odpadkové koše</t>
  </si>
  <si>
    <t xml:space="preserve">    018_03 - Parkové lavičky</t>
  </si>
  <si>
    <t xml:space="preserve">    019 - Vodorovné dopravní značení</t>
  </si>
  <si>
    <t xml:space="preserve">    020 - staveništní přesun hmot</t>
  </si>
  <si>
    <t>002</t>
  </si>
  <si>
    <t>Odstranění technických prvků</t>
  </si>
  <si>
    <t>002_01</t>
  </si>
  <si>
    <t>Zpevněné plochy</t>
  </si>
  <si>
    <t>630</t>
  </si>
  <si>
    <t>113107162</t>
  </si>
  <si>
    <t>Odstranění podkladů nebo krytů s přemístěním hmot na skládku na vzdálenost do 20 m nebo s naložením na dopravní prostředek v ploše jednotlivě přes 50 m2 do 200 m2 z kameniva hrubého drceného, o tl. vrstvy přes 100 do 200 mm</t>
  </si>
  <si>
    <t>3</t>
  </si>
  <si>
    <t>1261432601</t>
  </si>
  <si>
    <t xml:space="preserve">Poznámka k položce:_x000d_
odstranění podkladu ze štěrkového souvrství pod stávajícími odstraňovanými zpevněnými plochami_x000d_
_x000d_
- z ploch odstraňovaného asfaltu: _x000d_
odstranění štěrkové podkladní vrstvy na ploše 84 m2 - 190 mm = 15,96 m3_x000d_
_x000d_
- z ploch žulové kostky k odstranění: na ploše 69 m2 - 200 mm = 13,8 m3 (bude zatravněno)_x000d_
_x000d_
_x000d_
celkem k odstranění = 29,76 m3_x000d_
</t>
  </si>
  <si>
    <t>504</t>
  </si>
  <si>
    <t>113107163</t>
  </si>
  <si>
    <t>Odstranění podkladů nebo krytů strojně plochy jednotlivě přes 50 m2 do 200 m2 s přemístěním hmot na skládku na vzdálenost do 20 m nebo s naložením na dopravní prostředek z kameniva hrubého drceného, o tl. vrstvy přes 200 do 300 mm</t>
  </si>
  <si>
    <t>-796745055</t>
  </si>
  <si>
    <t xml:space="preserve">Poznámka k souboru cen:_x000d_
1. Pro volbu cen z hlediska množství se uvažuje každá souvisle odstraňovaná plocha krytu nebo podkladu stejného druhu samostatně. Odstraňuje-li se několik vrstev vozovky najednou, jednotlivé vrstvy se oceňují každá samostatně._x000d_
2. Ceny_x000d_
a) –7111 až –7113, –7151 až -7153, -7211 až -7213 a -7311 až -7313 lze použít i pro odstranění podkladů nebo krytů ze štěrkopísku, škváry, strusky nebo z mechanicky zpevněných zemin,_x000d_
b) –7121 až 7125, –7161 až -7165, -7221 až -7225 a -7321 až -7325 lze použít i pro odstranění podkladů nebo krytů ze zemin stabilizovaných vápnem,_x000d_
c) –7130 až -7134, –7170 až -7174, –7230 až -7234 a -7330 až -7334 lze použít i pro odstranění dlažeb uložených do betonového lože a dlažeb z mozaiky uložených do cementové malty nebo podkladu ze zemin stabilizovaných cementem._x000d_
3. Ceny lze použít i pro odstranění podkladů nebo krytů opatřených živičnými postřiky nebo nátěry._x000d_
4. Ceny odlišené podle tloušťky (např. do 100 mm, do 200 mm) jsou určeny vždy pro celou tloušťku jednotlivých konstrukcí._x000d_
5. V cenách nejsou započteny náklady na zarovnání styčných ploch betonových nebo živičných podkladů nebo krytů, které se oceňuje cenami souboru cen 919 73- Zarovnání styčné plochy části C 01 tohoto ceníku. Množství suti získané ze zarovnání styčných ploch podkladů nebo krytů se zvlášť nevykazuje._x000d_
6. Přemístění vybouraného materiálu větší vzdálenost, než je uvedeno, se oceňuje cenami souborů cen 997 22-1 Vodorovná doprava suti._x000d_
7. Ceny -714 . , -718 . , –724 . a -734 . nelze použít pro odstranění podkladu nebo krytu frézováním._x000d_
</t>
  </si>
  <si>
    <t xml:space="preserve">Poznámka k položce:_x000d_
odstranění podkladu ze štěrkového souvrství pod stávajícími odstraňovanými zpevněnými plochami_x000d_
z ploch mlatu k odstranění:  _x000d_
štěrkového souvrství s mlatem na ploše 17 m2 - 300 mm - 5,1 m3 (bude zatravněno)_x000d_
z ploch pod asfaltem k odstranění: 57 m2 tl. 240 mm - 13,68 m3 - v místě pod novou dlažbou u přechodu a místa pro přecházení, 16 m2 - 300 mm = 4,8 m3_x000d_
_x000d_
celkem k odstranění = 23,58 m3_x000d_
</t>
  </si>
  <si>
    <t>629</t>
  </si>
  <si>
    <t>113107164</t>
  </si>
  <si>
    <t>Odstranění podkladů nebo krytů strojně plochy jednotlivě přes 50 m2 do 200 m2 s přemístěním hmot na skládku na vzdálenost do 20 m nebo s naložením na dopravní prostředek z kameniva hrubého drceného, o tl. vrstvy přes 300 do 400 mm</t>
  </si>
  <si>
    <t>-17834571</t>
  </si>
  <si>
    <t>Poznámka k položce:_x000d_
odstranění podkladu ze štěrkového souvrství pod stávajícími odstraňovanými zpevněnými plochami_x000d_
_x000d_
pod žulou k rozebrání - 2 m2 tl. 400 mm - 0,8 m3 - v místě pod novými velkoformát. panely_x000d_
pod žulou k odstranění - 39 m2 tl. 400 mm - 15,6 m3 - v místě pod novými velkoformát. panely_x000d_
_x000d_
celkem 16,4 m3</t>
  </si>
  <si>
    <t>113107142</t>
  </si>
  <si>
    <t>Odstranění podkladů nebo krytů s přemístěním hmot na skládku na vzdálenost do 3 m nebo s naložením na dopravní prostředek v ploše jednotlivě do 50 m2 živičných, o tl. vrstvy přes 50 do 100 mm</t>
  </si>
  <si>
    <t>-1003063864</t>
  </si>
  <si>
    <t>Poznámka k položce:_x000d_
plocha v místě rozšíření chodníku u místa pro přecházení - asfaltový kryt_x000d_
plocha - odstranění chodníku v centrální části_x000d_
plocha odstranění v místě rozšíření chodníku u přechodu pro chodce_x000d_
_x000d_
celkem k odstranění 172 m2 * 0,11 = 18,92 m3</t>
  </si>
  <si>
    <t>5</t>
  </si>
  <si>
    <t>113106123</t>
  </si>
  <si>
    <t>Rozebrání dlažeb a dílců komunikací pro pěší, vozovek a ploch s přemístěním hmot na skládku na vzdálenost do 3 m nebo s naložením na dopravní prostředek komunikací pro pěší s ložem z kameniva nebo živice a s výplní spár ze zámkové dlažby</t>
  </si>
  <si>
    <t>1419711748</t>
  </si>
  <si>
    <t xml:space="preserve">Poznámka k položce:_x000d_
_x000d_
- odstranění zámkové dlažby 9,5 m2, 4 m2 dočasně rozebráno (u obrub kolem stávajícího chodníku u ulice Pražská_x000d_
 - reliéfní dlažba 1,8 m2,  pouze dočasně rozebrána a pak použita na nový signální pás na chodníku u budovy soudu (pro nově upravený přechod pro chodce)_x000d_
dlažba betonová zámková - 9,5 m2 odvoz na skládku města (Běloves)_x000d_
_x000d_
celkem 15,3 m2_x000d_
</t>
  </si>
  <si>
    <t>6</t>
  </si>
  <si>
    <t>113106122</t>
  </si>
  <si>
    <t>Rozebrání dlažeb a dílců komunikací pro pěší, vozovek a ploch s přemístěním hmot na skládku na vzdálenost do 3 m nebo s naložením na dopravní prostředek komunikací pro pěší s ložem z kameniva nebo živice a s výplní spár z kamenných dlaždic nebo desek</t>
  </si>
  <si>
    <t>955498625</t>
  </si>
  <si>
    <t xml:space="preserve">Poznámka k položce:_x000d_
žulová kostka_x000d_
odstranění žulové kostky - chodník  u nového místa pro přecházení - 1 m2 (bez kufru)_x000d_
odstranění žulové dlažby - chodník v centrální části - 235 m2 _x000d_
_x000d_
celkem 236 m2_x000d_
_x000d_
z toho 2 m2 žul. kostky bude použito na nové zpevněné plochy_x000d_
_x000d_
234 m2 bude odvezeno a uloženo  na deponii města (skládka Běloves) _x000d_
</t>
  </si>
  <si>
    <t>113201111</t>
  </si>
  <si>
    <t>Vytrhání obrub s vybouráním lože, s přemístěním hmot na skládku na vzdálenost do 3 m nebo s naložením na dopravní prostředek chodníkových ležatých</t>
  </si>
  <si>
    <t>-569682783</t>
  </si>
  <si>
    <t xml:space="preserve">Poznámka k položce:_x000d_
zahradní obrubník betonový - odvoz na skládku města -  Běloves</t>
  </si>
  <si>
    <t>113201111.1</t>
  </si>
  <si>
    <t>-1871061387</t>
  </si>
  <si>
    <t xml:space="preserve">Poznámka k položce:_x000d_
- kamenný obrubník silniiční šířky 250 mm - odstranění 30,5 m, z toho 9 m obrubníku bude odstraněno (6 m u přechodu pro chodce a 3 m u nového místa pro přecházení) a 21,5 m bude použito na nové obruby                                                                                                                         - kamenný obrubník kolem mlatových cest a chodníku z asfaltovým a žulovým povrchem - odstranění 339 m_x000d_                                _x000d_
- silniční krajník betonový bílý - odstranění 6,3 m                          _x000d_
_x000d__x000d_
z toho 354,3 m bude odvezeno a uloženo na deponii města(skládka  Běloves) a 21,5 m _x000d__x000d_
bude použito zpět při realizaci parku</t>
  </si>
  <si>
    <t>113203111</t>
  </si>
  <si>
    <t>Vytrhání obrub s vybouráním lože, s přemístěním hmot na skládku na vzdálenost do 3 m nebo s naložením na dopravní prostředek z dlažebních kostek</t>
  </si>
  <si>
    <t>-797425454</t>
  </si>
  <si>
    <t>Poznámka k položce:_x000d_
žulová kostka + vyvýšené záhody_x000d_
30 m vyvýšené záhony, 22 m žulové kostky k odstranění, 14,2 m žul. kostky na nové použití_x000d_
_x000d_
_x000d_
z toho 52 m bude odvezeno a uloženo na deponii_x000d_
města (skládka Běloves) a 14,2 m obrubníku z žulových kostek bude použito zpět při realizaci parku na nové použití</t>
  </si>
  <si>
    <t>687</t>
  </si>
  <si>
    <t>997221571</t>
  </si>
  <si>
    <t>Vodorovná doprava vybouraných hmot bez naložení, ale se složením a s hrubým urovnáním na vzdálenost do 1 km</t>
  </si>
  <si>
    <t>1653021866</t>
  </si>
  <si>
    <t xml:space="preserve">Poznámka k souboru cen:_x000d_
1. Ceny nelze použít pro vodorovnou dopravu vybouraných hmot po železnici, po vodě nebo neobvyklými dopravními prostředky._x000d_
2. Je-li na dopravní dráze pro vodorovnou dopravu vybouraných hmot překážka, pro kterou je nutno vybourané hmoty překládat z jednoho dopravního prostředku na druhý, oceňuje se tato doprava v každém úseku samostatně._x000d_
</t>
  </si>
  <si>
    <t xml:space="preserve">Poznámka k položce:_x000d_
vodorovná doprava vybouraných hmot_x000d_
_x000d_
zpětné využití materiálů na stavbě, dodprava na dočasnou deponii na staveništi_x000d_
_x000d_
dlažba zámková 4 m2 + reliéfní dlažva 1,8 m2 = 0,6 t_x000d_
dlažba - žulová kostka - 2 m2 = 0,42 t_x000d_
kamenná obruba silniční š. 250 mm - 21,5 m - 1,2 t_x000d_
obruba z žulových kostek a vyvýšených záhonů - 14,2 m = 0,8 t_x000d_
_x000d_
celkem 3,02 t_x000d_
_x000d_
</t>
  </si>
  <si>
    <t>688</t>
  </si>
  <si>
    <t>997221561</t>
  </si>
  <si>
    <t>Vodorovná doprava suti bez naložení, ale se složením a s hrubým urovnáním z kusových materiálů, na vzdálenost do 1 km</t>
  </si>
  <si>
    <t>1559063445</t>
  </si>
  <si>
    <t xml:space="preserve">Poznámka k souboru cen:_x000d_
1. Ceny nelze použít pro vodorovnou dopravu suti po železnici, po vodě nebo neobvyklými dopravními prostředky._x000d_
2. Je-li na dopravní dráze pro vodorovnou dopravu suti překážka, pro kterou je nutno suť překládat z jednoho dopravního prostředku na druhý, oceňuje se tato doprava v každém úseku samostatně._x000d_
3. Ceny 997 22-155 jsou určeny pro sypký materiál, např. kamenivo a hmoty kamenitého charakteru stmelené vápnem, cementem nebo živicí._x000d_
4. Ceny 997 22-156 jsou určeny pro drobný kusový materiál (dlažební kostky, lomový kámen)._x000d_
</t>
  </si>
  <si>
    <t>Poznámka k položce:_x000d_
vodorovná doprava suti_x000d_
_x000d_
ze štěrkového souvrství a mlatu - 69,74 m3 * 1,7 = 118,6 t (1 m3 = 1,7 t)_x000d_
z asfaltu (asfaltový beton) - 18,92 m3 * 2,4 = 45,41 t (1 m3 = 2,4 t)_x000d_
betonové lože z odstraňovaných obrub - 413,2 m = 18,6 m3 = 44,64 t (1 m3 = 2,4 t)_x000d_
_x000d_
_x000d_
celkem 208,7 t</t>
  </si>
  <si>
    <t>689</t>
  </si>
  <si>
    <t>997221569</t>
  </si>
  <si>
    <t>Vodorovná doprava suti bez naložení, ale se složením a s hrubým urovnáním Příplatek k ceně za každý další i započatý 1 km přes 1 km</t>
  </si>
  <si>
    <t>-360872673</t>
  </si>
  <si>
    <t>Poznámka k položce:_x000d_
vodorovná doprava suti_x000d_
_x000d_
ze štěrkového souvrství a mlatu - 69,74 m3 * 1,7 = 118,6 t (1 m3 = 1,7 t)_x000d_
z asfaltu (asfaltový beton) - 18,92 m3 * 2,4 = 45,41 t (1 m3 = 2,4 t)_x000d_
betonové lože z odstraňovaných obrub - 413,2 m = 18,6 m3 = 44,64 t (1 m3 = 2,4 t)_x000d_
_x000d_
_x000d_
celkem 208,7 t_x000d_
dalších 19 km = 208,7*19 = 3965</t>
  </si>
  <si>
    <t>681</t>
  </si>
  <si>
    <t>106428706</t>
  </si>
  <si>
    <t>Poznámka k položce:_x000d_
vodorovná doprava vybouraných hmot_x000d_
na deponii města (skládka Běloves)_x000d_
_x000d_
na deponii města (skládka Běloves)_x000d_
dlažba betonová zámková - 9,5 m2 - 1,4 t_x000d_
dlažba - žulová kostka - 234 m2 = 48,68 t_x000d_
zahradní betonový obrubník - 8 m = 0,21 t_x000d_
kamenný obrubník - 339 m = 17 t_x000d_
obruba z žulových kostek a vyvýšené záhony - 52 m = 2,91 t_x000d_
silniční kamenná obruba - 9 m š. 250 mm - 1,44 t_x000d_
silniční krajník betonový bílý- 6,3 m - 0,45 t_x000d_
_x000d_
celkem 72,09 t</t>
  </si>
  <si>
    <t>682</t>
  </si>
  <si>
    <t>997221579</t>
  </si>
  <si>
    <t>Vodorovná doprava vybouraných hmot bez naložení, ale se složením a s hrubým urovnáním na vzdálenost Příplatek k ceně za každý další i započatý 1 km přes 1 km</t>
  </si>
  <si>
    <t>-235842581</t>
  </si>
  <si>
    <t>Poznámka k položce:_x000d_
vodorovná doprava vybouraných hmot_x000d_
na deponii města (skládka Běloves)_x000d_
_x000d_
na deponii města (skládka Běloves)_x000d_
dlažba betonová zámková - 9,5 m2 - 1,4 t_x000d_
dlažba - žulová kostka - 234 m2 = 48,68 t_x000d_
zahradní betonový obrubník - 8 m = 0,21 t_x000d_
kamenný obrubník - 339 m = 17 t_x000d_
obruba z žulových kostek a vyvýšené záhony - 52 m = 2,91 t_x000d_
silniční kamenná obruba - 9 m š. 250 mm - 1,44 t_x000d_
silniční krajník betonový bílý- 6,3 m - 0,45 t_x000d_
_x000d_
celkem 72,09 t_x000d_
další 2 km = 2*72,09 = 144,18 t</t>
  </si>
  <si>
    <t>356</t>
  </si>
  <si>
    <t>997013601</t>
  </si>
  <si>
    <t>Poplatek za uložení stavebního odpadu na skládce (skládkovné) z prostého betonu zatříděného do Katalogu odpadů pod kódem 17 01 01</t>
  </si>
  <si>
    <t>92920416</t>
  </si>
  <si>
    <t xml:space="preserve">Poznámka k souboru cen:_x000d_
1. Ceny uvedené v souboru cen je doporučeno upravit podle aktuálních cen místně příslušné skládky odpadů._x000d_
2. Uložení odpadů neuvedených v souboru cen se oceňuje individuálně._x000d_
3. V cenách je započítán poplatek za ukládaní odpadu dle zákona 185/2001 Sb._x000d_
4. Případné drcení stavebního odpadu lze ocenit souborem cen 997 00-60 Drcení stavebního odpadu z katalogu 800-6 Demolice objektů._x000d_
</t>
  </si>
  <si>
    <t xml:space="preserve">Poznámka k položce:_x000d_
_x000d_
betonové lože z odstraňovaných obrub - 450 m = 20,3 m3 = 48,72 t (1 m3 = 2,4 t)_x000d_
_x000d_
</t>
  </si>
  <si>
    <t>357</t>
  </si>
  <si>
    <t>997013645</t>
  </si>
  <si>
    <t>Poplatek za uložení stavebního odpadu na skládce (skládkovné) asfaltového bez obsahu dehtu zatříděného do Katalogu odpadů pod kódem 17 03 02</t>
  </si>
  <si>
    <t>-834484587</t>
  </si>
  <si>
    <t xml:space="preserve">Poznámka k položce:_x000d_
asfaltobeton - odstranění stávajícího asfaltobetonového povrchu_x000d_
z asfaltu (asfaltový beton) - 18,92 m3 * 2,4 = 45,4 t (1 m3 = 2,4 t)_x000d_
</t>
  </si>
  <si>
    <t>358</t>
  </si>
  <si>
    <t>1069643539</t>
  </si>
  <si>
    <t>Poznámka k položce:_x000d_
ze štěrkového souvrství a mlatu - 69,74 m3 * 1,7 = 118,6 t (1 m3 = 1,7 t)</t>
  </si>
  <si>
    <t>002_02</t>
  </si>
  <si>
    <t>Prvky vybavení - odstranění</t>
  </si>
  <si>
    <t>966001211</t>
  </si>
  <si>
    <t>Odstranění lavičky parkové stabilní zabetonované</t>
  </si>
  <si>
    <t>kus</t>
  </si>
  <si>
    <t>-1232509481</t>
  </si>
  <si>
    <t xml:space="preserve">Poznámka k položce:_x000d_
4 ks parková lavička s opěrkou_x000d_
5 ks parkových laviček s opěrnou budou přesunuty a využity_x000d_
8 ks parkových laviček bez opěrky budou přesunuty a využity_x000d_
_x000d_
z toho 13 ks  bude použito zpět při realizaci,_x000d_
4 ks budou odvezeny do TS Náchod</t>
  </si>
  <si>
    <t>966001311</t>
  </si>
  <si>
    <t>Odstranění odpadkového koše s betonovou patkou</t>
  </si>
  <si>
    <t>45553637</t>
  </si>
  <si>
    <t>Poznámka k položce:_x000d_
z toho 5 ks bude použity zpět při realizaci</t>
  </si>
  <si>
    <t>966001211.1</t>
  </si>
  <si>
    <t>Odstranění nformačních tabulí zabetonovaných</t>
  </si>
  <si>
    <t>1837498748</t>
  </si>
  <si>
    <t>Poznámka k položce:_x000d_
odstranění informačních tabulí_x000d_
z toho 6 ks informačních tabulí, bude odvezeno do TS Náchod</t>
  </si>
  <si>
    <t>477</t>
  </si>
  <si>
    <t>966001211.2</t>
  </si>
  <si>
    <t>Odstranění lampy veřejného osvětlení zabetonovaných</t>
  </si>
  <si>
    <t>-99816925</t>
  </si>
  <si>
    <t xml:space="preserve">Poznámka k položce:_x000d_
odstranění lamp veřejného osvětlení_x000d_
1 ks bude odvezeno do TS Náchod_x000d_
</t>
  </si>
  <si>
    <t>997211612</t>
  </si>
  <si>
    <t>Nakládání vybouraných hmot na dopravní prostředky pro vodorovnou dopravu</t>
  </si>
  <si>
    <t>187126188</t>
  </si>
  <si>
    <t>667</t>
  </si>
  <si>
    <t>997006512</t>
  </si>
  <si>
    <t>Vodorovná doprava suti na skládku s naložením na dopravní prostředek a složením přes 100 m do 1 km</t>
  </si>
  <si>
    <t>-439958283</t>
  </si>
  <si>
    <t xml:space="preserve">Poznámka k souboru cen:_x000d_
1. Pro volbu ceny je rozhodující dopravní vzdálenost těžiště skládky a půdorysné plochy objektu._x000d_
</t>
  </si>
  <si>
    <t>Poznámka k položce:_x000d_
vodorovná doprava vybouraných hmot na skládku města (skládka Běloves)</t>
  </si>
  <si>
    <t>668</t>
  </si>
  <si>
    <t>997006519</t>
  </si>
  <si>
    <t>Vodorovná doprava suti na skládku s naložením na dopravní prostředek a složením Příplatek k ceně za každý další i započatý 1 km</t>
  </si>
  <si>
    <t>-439980739</t>
  </si>
  <si>
    <t>Poznámka k položce:_x000d_
na deponii města_x000d_
_x000d_
další 2 km = 2*5,389= 10,78 t</t>
  </si>
  <si>
    <t>380</t>
  </si>
  <si>
    <t>121151103</t>
  </si>
  <si>
    <t>Sejmutí ornice strojně při souvislé ploše do 100 m2, tl. vrstvy do 200 mm</t>
  </si>
  <si>
    <t>-568869132</t>
  </si>
  <si>
    <t xml:space="preserve">Poznámka k souboru cen:_x000d_
1. V cenách jsou započteny i náklady na_x000d_
a) naložení sejmuté ornice na dopravní prostředek._x000d_
b) vodorovné přemístění na hromady v místě upotřebení nebo na dočasné či trvalé skládky na vzdálenost do 50 m a se složením._x000d_
2. Ceny lze použít i pro sejmutí podorničí._x000d_
3. V cenách nejsou započteny náklady na odstranění nevhodných přimísenin (kamenů, kořenů apod.); tyto práce se ocení individuálně._x000d_
</t>
  </si>
  <si>
    <t xml:space="preserve">Poznámka k položce:_x000d_
006 - Velkoformátové panely ze světle šedého betonu - 199 m2_x000d_
tl. 100 mm, bude použito na terénní modelace_x000d_
v blízkosti stromů s opatrností nebo ručně_x000d_
_x000d_
007 Zpevněná plocha z žulových odseků - 47 m2_x000d_
tl. 100 mm, bude použito na terénní modelace_x000d_
_x000d_
_x000d_
010_02 Nové mlatové plochy - centrální prostranství - 50 m2_x000d_
plochy nového mlatu, zahrnuta plocha i pod navrženými lavicemi_x000d_
tl. 100 mm, bude použito na terénní modelace_x000d_
_x000d_
015 Vsakovací objekty - 5 m2_x000d_
tl. 100 mm, bude použito zpět na terénní modelace, dočasně uloženo na deponii v místě stavby_x000d_
3 x - 1x1 m = 3 m2_x000d_
1 x - 2x1 m = 2 m2_x000d_
_x000d_
011 Štěrkové pěšiny - 66 m2_x000d_
tl. 70 mm, bude použito na terénní modelace_x000d_
_x000d_
016 Dešťová kanalizace - 18 m2_x000d_
tl. 100 mm, bude použito zpět na terénní modelace_x000d_
větev 1 - 3,51 m2_x000d_
větev 2 - 4,23 m2_x000d_
větev 3 - 6,03 m2_x000d_
větev 4 - 4,14 m2_x000d_
_x000d_
002_02 Prvky vybavení - odstranění - 13 m2_x000d_
vyvýšené záhony, tl. 20cm_x000d_
bude uložena na deponii v místě stavby a použita pro terénní modelace_x000d_
_x000d_
002_02 Prvky  vybavení - odstranění - 73 m2_x000d_
tl. 5 cm_x000d_
sejmutí ornice kolem nově budovaných cest a z centrální plochy_x000d_
bude uložena na deponii v místě stavby a použita pro terénní modelace_x000d_
celkem 3,65 m3_x000d_
_x000d_
012 Nové cesty a plochy s přírodním povrchem (mlat) pod lavicemi - 12 m2_x000d_
_x000d_
celkem 483 m2</t>
  </si>
  <si>
    <t>621</t>
  </si>
  <si>
    <t>131251104</t>
  </si>
  <si>
    <t>Hloubení nezapažených jam a zářezů strojně s urovnáním dna do předepsaného profilu a spádu v hornině třídy těžitelnosti I skupiny 3 přes 100 do 500 m3</t>
  </si>
  <si>
    <t>-641601979</t>
  </si>
  <si>
    <t xml:space="preserve">Poznámka k souboru cen:_x000d_
1. Hloubení nezapažených jam hloubky přes 16 m se oceňuje individuálně._x000d_
2. V cenách jsou započteny i náklady na případné nutné přemístění výkopku ve výkopišti a na přehození výkopku na přilehlém terénu na vzdálenost do 3 m od okraje jámy nebo naložení na dopravní prostředek._x000d_
</t>
  </si>
  <si>
    <t xml:space="preserve">Poznámka k položce:_x000d_
006 - Velkoformátové panely ze světle šedého betonu - 135,85 m3_x000d_
_x000d_
z travnaté plochy mocnost 900 mm  (z toho 100 stržena ornice) - 800 mm na ploše 199 m2 - 159,2 m3_x000d_
pod asfaltem mocnost 490 mm na ploše 16 m2 - 7,84 m3_x000d_
pod žulou k odstranění mocnost 400 mm na ploše 41 m2 - 16,81 m3_x000d_
_x000d_
celkem 183,85 m3 z toho 135,85 m3 strojně, 48 m3 ručně</t>
  </si>
  <si>
    <t>543</t>
  </si>
  <si>
    <t>131213101</t>
  </si>
  <si>
    <t>Hloubení jam ručně zapažených i nezapažených s urovnáním dna do předepsaného profilu a spádu v hornině třídy těžitelnosti I skupiny 3 soudržných</t>
  </si>
  <si>
    <t>-1666905365</t>
  </si>
  <si>
    <t xml:space="preserve">Poznámka k souboru cen:_x000d_
1. V cenách jsou započteny i náklady na přehození výkopku na přilehlém terénu na vzdálenost do 3 m od okraje jámy nebo naložení na dopravní prostředek._x000d_
</t>
  </si>
  <si>
    <t xml:space="preserve">Poznámka k položce:_x000d_
006 - Velkoformátové panely ze světle šedého betonu - 48 m3_x000d_
v blízkosti stávajících stromů cca 20 m ručního výkopu, šířka 3000 mm, hloubka 800 mm (100 ornice)_x000d_
celkem 20*0,8*3=48 m3_x000d_
_x000d_
015 Vsakovací objekty - 7,63 m3_x000d_
2,6 + 1,52 + 2,0 +1,51 m3 = 7,63 m3_x000d_
7,63 m3 _x000d_
_x000d_
017 Venkovní informační vitríny - 0,6 m3_x000d_
1 vitrína - 0,15 m3 zeminy_x000d_
0,15 m3 * 4 = 0,6 m3_x000d_
_x000d_
018_02 Lavice "satelit" - 1,01 m3_x000d_
v blízkosti stávajících dřevin_x000d_
patka_x000d_
1,3*1,3*0,2 = 0,34 m3 * 3 = 1,01 m3_x000d_
_x000d_
018_04 Odpadkové koše - 0,45 m3_x000d_
v blízkosti stávajících dřevin_x000d_
_x000d_
018_03 Parkové lavičky - 4,8 m3_x000d_
v blízkosti stávajících dřevin_x000d_
tl. 70 mm, bude použito na terénní modelace_x000d_
_x000d_
celkem 62,49 m3_x000d_
_x000d_
</t>
  </si>
  <si>
    <t>568</t>
  </si>
  <si>
    <t>132251111</t>
  </si>
  <si>
    <t>Hloubení nezapažených rýh šířky přes 800 do 2 000 mm při překopech inženýrských sítí strojně s urovnáním dna do předepsaného profilu a spádu objemu do 15 m3 v hornině třídy těžitelnosti I skupiny 3</t>
  </si>
  <si>
    <t>395593981</t>
  </si>
  <si>
    <t xml:space="preserve">Poznámka k souboru cen:_x000d_
1. V cenách jsou započteny i náklady na případné nutné přemístění výkopku ve výkopišti na vzdálenost do 3 m a na přehození výkopku na přilehlém terénu na vzdálenost do 3 m od okraje jámy nebo naložení na dopravní prostředek._x000d_
2. Ceny jsou určeny pouze pro případy havárií, přeložek nebo běžných oprav inženýrských sítí._x000d_
3. Ceny nelze použít v rámci výstavby nových inženýrských sítí._x000d_
</t>
  </si>
  <si>
    <t>Poznámka k položce:_x000d_
016 Dešťová kanalizace_x000d_
_x000d_
větev 1 - 3,4 m3_x000d_
větev 2 - 4,32 m3_x000d_
větev 3 - 6,7 m3_x000d_
větev 4 - 3,7 m3_x000d_
_x000d_
celkem 18,12 m3</t>
  </si>
  <si>
    <t>395</t>
  </si>
  <si>
    <t>122251403</t>
  </si>
  <si>
    <t>Vykopávky v zemnících na suchu strojně zapažených i nezapažených v hornině třídy těžitelnosti I skupiny 3 přes 50 do 100 m3</t>
  </si>
  <si>
    <t>-1645008013</t>
  </si>
  <si>
    <t xml:space="preserve">Poznámka k souboru cen:_x000d_
1. V cenách jsou započteny i náklady na přehození výkopku na vzdálenost do 3 m nebo naložení na dopravní prostředek._x000d_
</t>
  </si>
  <si>
    <t>Poznámka k položce:_x000d_
007 Zpevněná plocha z žulových odseků - 13,63 m3_x000d_
plocha 47 m2, hloubka 390 mm (z toho 100 mm ornice)_x000d_
celkový výkopek 13,63 m3_x000d_
_x000d_
009 Svislé dopravní značení - 0,08 m3_x000d_
0,08 m3 (kamenivo + zemina) - kamenivo zpět použito, zemina ponechána na stavbě - ponechána na zásyp_x000d_
_x000d_
010_02 Nové mlatové plochy - centrální prostranství - 9,5 m3_x000d_
plochy nového mlatu, zahrnuta plocha i pod navrženými lavicemi a novými cestami_x000d_
plocha 50 m2, hloubka 290 mm (z toho 100 mm ornice)_x000d_
celkový výkopek 9,5 m3_x000d_
_x000d_
_x000d_
012 Nové cesty a plochy s přírodním povrchem (mlat) pod lavicemi - 3,48 m3_x000d_
_x000d_
celkem 26,69 m3</t>
  </si>
  <si>
    <t>547</t>
  </si>
  <si>
    <t>171251201</t>
  </si>
  <si>
    <t>Uložení sypaniny na skládky nebo meziskládky bez hutnění s upravením uložené sypaniny do předepsaného tvaru</t>
  </si>
  <si>
    <t>1936324686</t>
  </si>
  <si>
    <t xml:space="preserve">Poznámka k souboru cen:_x000d_
1. Cena je určena i pro:_x000d_
a) zasypání koryt vodotečí a prohlubní v terénu bez předepsaného zhutnění sypaniny,_x000d_
b) uložení výkopku pod vodou do prohlubní ve dně vodotečí nebo nádrží._x000d_
2. Cenu nelze použít pro uložení výkopku nebo ornice na trvalé skládky s předepsaným zhutněním; toto uložení výkopku se oceňuje cenami souboru cen 171 . . Uložení sypaniny do násypů._x000d_
3. V ceně jsou započteny i náklady na rozprostření sypaniny ve vrstvách s hrubým urovnáním na skládce._x000d_
4. V ceně nejsou započteny náklady na získání skládek ani na poplatky za skládku._x000d_
5. Množství jednotek uložení výkopku (sypaniny) se určí v m3 uloženého výkopku (sypaniny), v rostlém stavu zpravidla ve výkopišti._x000d_
</t>
  </si>
  <si>
    <t>Poznámka k položce:_x000d_
015 Vsakovací objekty_x000d_
_x000d_
2,72 m3 bude uloženo na dočasné deponii pro zpětný zásyp po provedení vsakovacích objektů</t>
  </si>
  <si>
    <t>620</t>
  </si>
  <si>
    <t>294928424</t>
  </si>
  <si>
    <t>Poznámka k položce:_x000d_
006 - Velkoformátové panely ze světle šedého betonu - 183,85 m3_x000d_
183,85 m3 bude odvezeno na certifikovanou skládku_x000d_
_x000d_
007 Zpevněná plocha z žulových odseků - 13,63 m3_x000d_
13,63 m3 bude odvezeno na certifikovanou skládku_x000d_
_x000d_
010_02 Nové mlatové plochy - centrální prostranství - 9,5 m3_x000d_
_x000d_
015 Vsakovací objekty - 7,63 m3_x000d_
_x000d_
017 Venkovní informační vitríny - 0,6 m3_x000d_
_x000d_
018_02 Lavice "satelit" - 1,01 m3_x000d_
_x000d_
018_04 Odpadkové koše - 0,45 m3_x000d_
_x000d_
018_03 Parkové lavičky - 4,8 m3_x000d_
_x000d_
012 Nové cesty a plochy s přírodním povrchem (mlat) pod lavicemi - 3,48 m3_x000d_
_x000d_
224,95 m3</t>
  </si>
  <si>
    <t>617</t>
  </si>
  <si>
    <t>-2127145233</t>
  </si>
  <si>
    <t>Poznámka k položce:_x000d_
006 - Velkoformátové panely ze světle šedého betonu - 183,85 m3_x000d_
183,85 m3 bude odvezeno na certifikovanou skládku_x000d_
_x000d_
007 Zpevněná plocha z žulových odseků - 13,63 m3_x000d_
13,63 m3 bude odvezeno na certifikovanou skládku_x000d_
_x000d_
010_02 Nové mlatové plochy - centrální prostranství - 9,5 m3_x000d_
_x000d_
015 Vsakovací objekty - 4,91 m3_x000d_
4,91 m3 bude odvezeno na certifikovanou skládku_x000d_
_x000d_
017 Venkovní informační vitríny - 0,6 m3_x000d_
0,6 m3 bude odvezeno na certifikovanou skládku_x000d_
_x000d_
018_02 Lavice "satelit" - 1,01 m3_x000d_
1,01 m3 bude odvezeno na certifikovanou skládku_x000d_
_x000d_
018_04 Odpadkové koše - 0,45 m3_x000d_
0,45 m3 bude odvezeno na certifikovanou skládku_x000d_
_x000d_
018_03 Parkové lavičky - 4,8 m3_x000d_
4,8 m3 bude odvezeno na certifikovanou skládku_x000d_
_x000d_
012 Nové cesty a plochy s přírodním povrchem (mlat) pod lavicemi - 3,48 m3_x000d_
_x000d_
celkem 222,23 m3</t>
  </si>
  <si>
    <t>618</t>
  </si>
  <si>
    <t>952675796</t>
  </si>
  <si>
    <t xml:space="preserve">Poznámka k položce:_x000d_
006 - Velkoformátové panely ze světle šedého betonu - 1838,5_x000d_
dalších 10 km = 10*183,85=2318,5_x000d_
_x000d_
007 Zpevněná plocha z žulových odseků - 136,3 m3_x000d_
dalších  10 km_x000d_
13,63*10_x000d_
_x000d_
010_02 Nové mlatové plochy - centrální prostranství - 95 m3_x000d_
dalších 10 km_x000d_
10*9,5_x000d_
_x000d_
015 Vsakovací objekty - 49,1 m3_x000d_
dalších  10 km_x000d_
4,91*10_x000d_
_x000d_
017 Venkovní informační vitríny - 6 m3_x000d_
dalších  10 km_x000d_
0,6 *10_x000d_
_x000d_
018_02 Lavice "satelit" - 10,1 m3_x000d_
dalších 10 km_x000d_
10*1,01_x000d_
_x000d_
018_04 Odpadkové koše - 4,5 m3_x000d_
dalších  10 km_x000d_
0,45*10_x000d_
_x000d_
018_03 Parkové lavičky - 48 m3_x000d_
dalších  10 km_x000d_
4,8*10_x000d_
_x000d_
012 Nové cesty a plochy s přírodním povrchem (mlat) pod lavicemi - 34,8 m3_x000d_
dalších  10 km_x000d_
3,48*10_x000d_
_x000d_
celkem 2222,3 m3</t>
  </si>
  <si>
    <t>644</t>
  </si>
  <si>
    <t>-1469187320</t>
  </si>
  <si>
    <t>Poznámka k položce:_x000d_
015 Vsakovací objekty - 2,72 m3_x000d_
_x000d_
2,72 m3 bude uloženo na dočasné deponii pro zpětný zásyp po provedení vsakovacích objektů</t>
  </si>
  <si>
    <t>385</t>
  </si>
  <si>
    <t>200264444</t>
  </si>
  <si>
    <t>Poznámka k položce:_x000d_
006 - Velkoformátové panely ze světle šedého betonu - 275,78 t_x000d_
183,85 m3_x000d_
1 m3 = 1,5 t_x000d_
_x000d_
007 Zpevněná plocha z žulových odseků - 20,45 t_x000d_
13,63 m3_x000d_
1 m3 = 1,5 t_x000d_
_x000d_
010_02 Nové mlatové plochy - centrální prostranství - 14,25 t_x000d_
9,5 m3_x000d_
1,5 t = 1 m3 zeminy_x000d_
_x000d_
015 Vsakovací objekty - 7,4 t_x000d_
4,91 m3 * 1,5 t_x000d_
_x000d_
017 Venkovní informační vitríny - 0,9 t_x000d_
0,6 m3_x000d_
1 m3 = 1,5 t_x000d_
_x000d_
018_02 Lavice "satelit" - 1,515 t_x000d_
1,01 m3_x000d_
1 m3 = 1,5 t_x000d_
_x000d_
018_04 Odpadkové koše - 0,68 t_x000d_
0,45 m3_x000d_
1 m3=1,5t_x000d_
_x000d_
018_03 Parkové lavičky - 7,2 t_x000d_
4,8 m3_x000d_
1 m3=1,5t_x000d_
_x000d_
012 Nové cesty a plochy s přírodním povrchem (mlat) pod lavicemi - 5,22 t_x000d_
3,48 m3_x000d_
1 m3=1,5t_x000d_
_x000d_
celkem 333,4 t</t>
  </si>
  <si>
    <t>386</t>
  </si>
  <si>
    <t>181951112</t>
  </si>
  <si>
    <t>Úprava pláně vyrovnáním výškových rozdílů strojně v hornině třídy těžitelnosti I, skupiny 1 až 3 se zhutněním</t>
  </si>
  <si>
    <t>-2102030758</t>
  </si>
  <si>
    <t xml:space="preserve">Poznámka k souboru cen:_x000d_
1. Ceny jsou určeny pro urovnání všech nově zřizovaných ploch (v zářezech i na násypech) vodorovných nebo ve sklonu do 1:5 pod zpevnění ploch jakéhokoliv druhu, pod humusování, (ne však pro plochy zásypu rýh pro podzemní vedení), drnování apod. a dále, předepíše-li projekt urovnání pláně z jiného důvodu._x000d_
2. Ceny nelze použít pro urovnání lavic šířky do 3 m přerušujících svahy, pro urovnání dna silničních a železničních příkopů pro jakoukoliv šířku dna; toto urovnání se oceňuje cenami souboru cen 182 Svahování._x000d_
3. Urovnání ploch ve sklonu přes 1 : 5 se oceňuje cenami souboru cen 182 Svahování trvalých svahů do projektovaných profilů strojně._x000d_
4. Ceny se zhutněním jsou určeny pro jakoukoliv míru zhutnění._x000d_
</t>
  </si>
  <si>
    <t xml:space="preserve">Poznámka k položce:_x000d_
006 - Velkoformátové panely ze světle šedého betonu - 256 m2_x000d_
hutnění pláně _x000d_
_x000d_
007 Zpevněná plocha z žulových odseků - 93 m2_x000d_
dlažba ze žulových odseků v centrální části 75 m2 + dlažba pod lavičkami 18 m2_x000d_
celkem 93 m2_x000d_
_x000d_
008 Betonová zámková dlažba + signální pásy u místa pro přecházení - 65 m2_x000d_
zhutnění pláně, nebo stávající štěrkové podkladní vrstvy_x000d_
_x000d_
010_02 Nové mlatové plochy - centrální prostranství - 145 m2_x000d_
úprava pláně hutněním, úprava hutněním stávajícíh štěrkových ponechaných podkladů_x000d_
_x000d_
012 Nové cesty a plochy s přírodním povrchem (mlat) pod lavicemi - 17 m2_x000d_
úprava pláně nové, úprava hutněním stávající ponechané štěrkové souvrství_x000d_
- pro nové zpev. plochy pod lavičkami - 12 m2 a část podél nově zřízených obrub u stávajících mlat. cesty - 5 m2_x000d_
_x000d_
015 Vsakovací objekty - 5 m2_x000d_
5 m2_x000d_
_x000d_
017 Venkovní informační vitríny - 1 m2_x000d_
_x000d_
018_02 Lavice "satelit" - 5,07 m2_x000d_
1,69 * 3 = 5,07 m2_x000d_
_x000d_
018_04 Odpadkové koše - 0,75 m2_x000d_
_x000d_
018_03 Parkové lavičky - 8 m2_x000d_
_x000d_
_x000d_
_x000d_
celkem 613,82 m2_x000d_
</t>
  </si>
  <si>
    <t>554</t>
  </si>
  <si>
    <t>174151101</t>
  </si>
  <si>
    <t>Zásyp sypaninou z jakékoliv horniny strojně s uložením výkopku ve vrstvách se zhutněním jam, šachet, rýh nebo kolem objektů v těchto vykopávkách</t>
  </si>
  <si>
    <t>1343088584</t>
  </si>
  <si>
    <t xml:space="preserve">Poznámka k souboru cen:_x000d_
1. Ceny nelze použít pro zásyp rýh pro drenážní trativody pro lesnicko-technické meliorace a zemědělské. Zásyp těchto rýh se oceňuje cenami souboru cen 174 Zásyp rýh pro drény._x000d_
2. V cenách je započteno přemístění sypaniny ze vzdálenosti 10 m od kraje výkopu nebo zasypávaného prostoru, měřeno k těžišti skládky._x000d_
3. Objem zásypu je rozdíl objemu výkopu a objemu do něho vestavěných konstrukcí nebo uložených vedení i s jejich obklady a podklady. Objem potrubí do DN 180, příp. i s obalem, se od objemu zásypu neodečítá. Pro stanovení objemu zásypu se od objemu výkopu odečítá i objem obsypu potrubí oceňovaný cenami souboru cen 175 Obsyp potrubí, přichází-li v úvahu ._x000d_
4. Odklizení zbylého výkopku po provedení zásypu zářezů se šikmými stěnami pro podzemní vedení nebo zásypu jam a rýh pro podzemní vedení se oceňuje cenami souboru cen 167 Nakládání výkopku nebo sypaniny a 162 Vodorovné přemístění výkopku._x000d_
5. Rozprostření zbylého výkopku podél výkopu a nad výkopem po provedení zásypů zářezů se šikmými stěnami pro podzemní vedení nebo zásypu jam a rýh pro podzemní vedení se oceňuje cenami souborů cen 171 Uložení sypaniny do násypů._x000d_
6. V cenách nejsou zahrnuty náklady na prohození sypaniny, tyto náklady se oceňují cenou 17411-1109 Příplatek za prohození sypaniny._x000d_
</t>
  </si>
  <si>
    <t>Poznámka k položce:_x000d_
015 Vsakovací objekty_x000d_
_x000d_
hutnit na původní hodnotu Rdt zeminy_x000d_
2,72 + 0,5 m3 ornice_x000d_
_x000d_
celkem 3,22 m3</t>
  </si>
  <si>
    <t>571</t>
  </si>
  <si>
    <t>174152101</t>
  </si>
  <si>
    <t>Zásyp sypaninou z jakékoliv horniny při překopech inženýrských sítí strojně objemu do 30 m3 s uložením výkopku ve vrstvách se zhutněním jam, šachet, rýh nebo kolem objektů v těchto vykopávkách</t>
  </si>
  <si>
    <t>-785366663</t>
  </si>
  <si>
    <t xml:space="preserve">Poznámka k souboru cen:_x000d_
1. Ceny jsou určeny pouze pro případy havárií, přeložek nebo běžných oprav inženýrských sítí._x000d_
2. Ceny nelze použít v rámci výstavby nových inženýrských sítí._x000d_
3. V cenách je započteno přemístění sypaniny ze vzdálenosti 10 m od kraje výkopu nebo zasypávaného prostoru, měřeno k těžišti skládky._x000d_
4. Objem zásypu je rozdíl objemu výkopu a objemu do něho vestavěných konstrukcí nebo uložených vedení i s jejich obklady a podklady. Objem potrubí do DN 180, příp. i s obalem, se od objemu zásypu neodečítá. Pro stanovení objemu zásypu se od objemu výkopu odečítá i objem obsypu potrubí oceňovaný cenami souboru cen 175 Obsyp potrubí, přichází-li v úvahu ._x000d_
5. Odklizení zbylého výkopku po provedení zásypu zářezů se šikmými stěnami pro podzemní vedení nebo zásypu jam a rýh pro podzemní vedení se oceňuje cenami souboru cen 167 Nakládání výkopku nebo sypaniny a 162 Vodorovné přemístění výkopku._x000d_
6. Rozprostření zbylého výkopku podél výkopu a nad výkopem po provedení zásypů zářezů se šikmými stěnami pro podzemní vedení nebo zásypu jam a rýh pro podzemní vedení se oceňuje cenami souborů cen 171 Uložení sypaniny do násypů._x000d_
</t>
  </si>
  <si>
    <t xml:space="preserve">Poznámka k položce:_x000d_
016 Dešťová kanalizace_x000d_
_x000d_
18,12 m3_x000d_
_x000d_
z toho 3 m3 pískový obsyp potrubí  fr. 0,4 mm, min. 100 mm nad potrubí_x000d_
z toho 2,07 m3 lože_x000d_
_x000d_
+ ornice 1,8 m3_x000d_
_x000d_
celkem 14,85 m3</t>
  </si>
  <si>
    <t>004</t>
  </si>
  <si>
    <t>Nová obruba kolem stávajícího chodníku na ul. Pražská</t>
  </si>
  <si>
    <t>709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</si>
  <si>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</si>
  <si>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</si>
  <si>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-166922988</t>
  </si>
  <si>
    <t xml:space="preserve">Poznámka k souboru cen:_x000d_
1. V cenách chodníkových obrubníků ležatých i stojatých jsou započteny pro osazení_x000d_
a) do lože z kameniva těženého i náklady na dodání hmot pro lože tl. 80 až 100 mm,_x000d_
b) do lože z betonu prostého i náklady na dodání hmot pro lože tl. 80 až 100 mm; v cenách -1113 a -1213 též náklady na zřízení bočních opěr._x000d_
2. Část lože z betonu prostého přesahující tl. 100 mm se oceňuje cenou 916 99-1121 Lože pod obrubníky, krajníky nebo obruby z dlažebních kostek._x000d_
3. V cenách nejsou započteny náklady na dodání obrubníků, tyto se oceňují ve specifikaci._x000d_
</t>
  </si>
  <si>
    <t>Poznámka k položce:_x000d_
jedná se o kraje nápojných míst po odstraněných původních asfaltových a dlážděných cestičkách, _x000d_
které vedly do centrální části parku_x000d_
_x000d_
osazení obruby do betonového lože C20/25 XF3</t>
  </si>
  <si>
    <t>710</t>
  </si>
  <si>
    <t>59217016</t>
  </si>
  <si>
    <t>obrubník betonový chodníkový 1000x80x250mm</t>
  </si>
  <si>
    <t>-1655306616</t>
  </si>
  <si>
    <t>005</t>
  </si>
  <si>
    <t>Sedací kostky</t>
  </si>
  <si>
    <t>75</t>
  </si>
  <si>
    <t>R005</t>
  </si>
  <si>
    <t>Sedací prvek - krychle 500 x 500 x 500 mm</t>
  </si>
  <si>
    <t>803285939</t>
  </si>
  <si>
    <t xml:space="preserve">Poznámka k položce:_x000d_
celkem 15 ks_x000d_
prefabrikovaná kce, pohledový beton C30/37, XC4, XF2, výztuž KARI 6/100/100 mm, viditelné hrany strženy, v prefabrikované kci budou provedeny drážky pro osazení LED pásku - dl. 400 mm, š. 30 mm, hl. 40 mm_x000d_
dutá konstrukce_x000d_
provedení dle PD, výkres č. 07 (SO 03)_x000d_
osazení Al LED profilu - Kotvení Al profilu jednosložkovým lepidlem na bázi MS polymeru, utěsnění difuzoru transparentním silikonem,  pěnové podložka, boční krytky, provedení dle PD, prostup pro přívodní el. kabel_x000d_
instalace LED pásků je součástí SO 02 Elektro a osvětlení</t>
  </si>
  <si>
    <t>463</t>
  </si>
  <si>
    <t>R005_01</t>
  </si>
  <si>
    <t>Přesun vnitrostaveništní, doprava, osazení</t>
  </si>
  <si>
    <t>161632358</t>
  </si>
  <si>
    <t>Poznámka k položce:_x000d_
vřetně osazení LED pásků, drážky připraveny již z výroby, provedení dle PD</t>
  </si>
  <si>
    <t>006</t>
  </si>
  <si>
    <t>Velkoformátové panely ze světle šedého betonu</t>
  </si>
  <si>
    <t>99</t>
  </si>
  <si>
    <t>R006_011</t>
  </si>
  <si>
    <t>Zhotovení prostupů pro osvětlení plochy LED pásky</t>
  </si>
  <si>
    <t>623387773</t>
  </si>
  <si>
    <t>100</t>
  </si>
  <si>
    <t>R006_012</t>
  </si>
  <si>
    <t>Zřízení drážek pro usazení osvětlení LED pásky, drážka 30x40 mm</t>
  </si>
  <si>
    <t>140605241</t>
  </si>
  <si>
    <t xml:space="preserve">Poznámka k položce:_x000d_
- zřízení drážek při betonáži, boční krytí hliníkové lišty LED svítidel systémovými krytkami - utěsnění trasnspartentním silikonem, osazení pěnové podložky, osazení a utěsnění difuzoru na požadvek vodotěsnosti IP67 - transparentním silikonem, kotvení, fixace Al lišty jednosložkovým lepidlem na bázi MS polymeru - specifikace a provedení dle PD_x000d_
- instalace LED pásků je součástí SO 02 Elektro a osvětlení_x000d_
drážka  šx hl. 30x40 mm vytvořená pomocí dřevěné latě vloženou při betonáži - odstraněna po_x000d_
vytvrnudí betonu_x000d_
_x000d_
celkem 35 m</t>
  </si>
  <si>
    <t>637</t>
  </si>
  <si>
    <t>919726121</t>
  </si>
  <si>
    <t>Geotextilie netkaná pro ochranu, separaci nebo filtraci měrná hmotnost do 200 g/m2</t>
  </si>
  <si>
    <t>1525709517</t>
  </si>
  <si>
    <t>Poznámka k položce:_x000d_
netkaná textílie_x000d_
_x000d_
247 m2_x000d_
15 % přesahy</t>
  </si>
  <si>
    <t>VV</t>
  </si>
  <si>
    <t>256*1,15 'Přepočtené koeficientem množství</t>
  </si>
  <si>
    <t>393</t>
  </si>
  <si>
    <t>564752111</t>
  </si>
  <si>
    <t>Podklad nebo kryt z vibrovaného štěrku VŠ s rozprostřením, vlhčením a zhutněním, po zhutnění tl. 150 mm</t>
  </si>
  <si>
    <t>1758944128</t>
  </si>
  <si>
    <t>Poznámka k položce:_x000d_
FR. 16/32_x000d_
tl. 150 mm</t>
  </si>
  <si>
    <t>534</t>
  </si>
  <si>
    <t>564761111</t>
  </si>
  <si>
    <t>Podklad nebo kryt z kameniva hrubého drceného vel. 32-63 mm s rozprostřením a zhutněním, po zhutnění tl. 200 mm</t>
  </si>
  <si>
    <t>177207459</t>
  </si>
  <si>
    <t>Poznámka k položce:_x000d_
3 x 200 mm, CELKEM 600 mm MOCNOST</t>
  </si>
  <si>
    <t>388</t>
  </si>
  <si>
    <t>273351121</t>
  </si>
  <si>
    <t>Bednění základů desek zřízení</t>
  </si>
  <si>
    <t>1587509718</t>
  </si>
  <si>
    <t xml:space="preserve">Poznámka k souboru cen:_x000d_
1. Ceny jsou určeny pro bednění ve volném prostranství, ve volných nebo zapažených jamách, rýhách a šachtách._x000d_
2. Kruhové nebo obloukové bednění poloměru do 1 m se oceňuje individuálně._x000d_
</t>
  </si>
  <si>
    <t xml:space="preserve">Poznámka k položce:_x000d_
zřízení bednění betonových dílců_x000d_
_x000d_
výška bednění 300 mm- okraje_x000d_
 65,1 m2 bednění po obvodu betonové plochy (obvod 217 m) a 7,19 m2 bednění dilatačních spár, které budou vyplněny dále  štěrkem fr. 4/8 (celková délka 47,9 m) - bude provedeno trámky šířek 50 mm, výšky 150 mm - odstranění po vytvrdnutí a zásyp štěrkem fr. 4/8_x000d_
165 m provedení pohledových spár na povrchu provedením vložením trojhranné lišty 15/15/21 při lícové straně během betonáže jednotlivých dílců, šířka spáry 21 mm_x000d_
_x000d_
pro osazení LED pásků budou provedeny drážky pomocí vložením hranolu 30x40 mm - po betonáži bude dřevěný hranol odstraněn, celkem 35 m_x000d_
_x000d_
76 m2 +15 % prořezy</t>
  </si>
  <si>
    <t>76*1,15 'Přepočtené koeficientem množství</t>
  </si>
  <si>
    <t>480</t>
  </si>
  <si>
    <t>273313911</t>
  </si>
  <si>
    <t>Základy z betonu prostého desky z betonu kamenem neprokládaného tř. C 30/37</t>
  </si>
  <si>
    <t>759170120</t>
  </si>
  <si>
    <t xml:space="preserve">Poznámka k souboru cen:_x000d_
1. V ceně příplatku -5911 jsou započteny náklady na technologické opatření a na ztíženou betonáž pod hladinou pažící bentonitové suspenze a na průběžné odčerpání suspenze s přepouštěním na určené místo do 20 m, popř. do vany nebo do kalové cisterny k odvozu. Odvoz se oceňuje cenami katalogu 800-2 Zvláštní zakládání objektů._x000d_
2. Hloubení s použitím bentonitové suspenze se oceňuje katalogem 800-1 Zemní práce. Bednění se neoceňuje._x000d_
</t>
  </si>
  <si>
    <t>Poznámka k položce:_x000d_
BETON C30/37 - XF4_x000d_
256 m2 * 0,15 m = 38,40 m3_x000d_
bude provedení stržení bočních hran 20x20 - 216 m_x000d_
povrch lícové strany upraven jemným kartáčováním</t>
  </si>
  <si>
    <t>481</t>
  </si>
  <si>
    <t>273362021</t>
  </si>
  <si>
    <t>Výztuž základů desek ze svařovaných sítí z drátů typu KARI</t>
  </si>
  <si>
    <t>972347814</t>
  </si>
  <si>
    <t xml:space="preserve">Poznámka k souboru cen:_x000d_
1. Ceny platí pro desky rovné, s náběhy, hřibové nebo upnuté do žeber včetně výztuže těchto žeber._x000d_
</t>
  </si>
  <si>
    <t>Poznámka k položce:_x000d_
Na vyztužení budou použity KARI sítě 8x100x100 mm při horním a spodním povrchu_x000d_
7,90 kg/m2 = 7,9*256 m2 = 2,022 t x 2 = 4,044</t>
  </si>
  <si>
    <t>524</t>
  </si>
  <si>
    <t>R004_02</t>
  </si>
  <si>
    <t>Jemné kartáčování povrchu z lícové strany</t>
  </si>
  <si>
    <t>1756917065</t>
  </si>
  <si>
    <t xml:space="preserve">Poznámka k položce:_x000d_
cena zahrnuje technologiii, provedení a dopravu_x000d_
_x000d_
</t>
  </si>
  <si>
    <t>389</t>
  </si>
  <si>
    <t>273351122</t>
  </si>
  <si>
    <t>Bednění základů desek odstranění</t>
  </si>
  <si>
    <t>-648363553</t>
  </si>
  <si>
    <t>Zpevněná plocha z žulových odseků</t>
  </si>
  <si>
    <t>482</t>
  </si>
  <si>
    <t>564751111</t>
  </si>
  <si>
    <t>Podklad nebo kryt z kameniva hrubého drceného vel. 32-63 mm s rozprostřením a zhutněním, po zhutnění tl. 150 mm</t>
  </si>
  <si>
    <t>1870939492</t>
  </si>
  <si>
    <t>Poznámka k položce:_x000d_
46 m2 dlažby z žulových odseků uloženy na stávající podkladní štěrkové souvrství - zhutněno před pokládkou + bude přidána kladecí vrstva tl. 40 mm fr. 4/8</t>
  </si>
  <si>
    <t>484</t>
  </si>
  <si>
    <t>564730011</t>
  </si>
  <si>
    <t>Podklad nebo kryt z kameniva hrubého drceného vel. 8-16 mm s rozprostřením a zhutněním, po zhutnění tl. 100 mm</t>
  </si>
  <si>
    <t>-1643011023</t>
  </si>
  <si>
    <t>486</t>
  </si>
  <si>
    <t>591411111</t>
  </si>
  <si>
    <t>Kladení dlažby z mozaiky komunikací pro pěší s vyplněním spár, s dvojím beraněním a se smetením přebytečného materiálu na vzdálenost do 3 m jednobarevné, s ložem tl. do 40 mm z kameniva</t>
  </si>
  <si>
    <t>-684065908</t>
  </si>
  <si>
    <t>Poznámka k položce:_x000d_
lože fr. 4/8 mm tl. 40 mm</t>
  </si>
  <si>
    <t>488</t>
  </si>
  <si>
    <t>58381007</t>
  </si>
  <si>
    <t>kostka dlažební žula drobná 8/10</t>
  </si>
  <si>
    <t>-1485762585</t>
  </si>
  <si>
    <t>Poznámka k položce:_x000d_
dlažba z žulových odseků</t>
  </si>
  <si>
    <t>131</t>
  </si>
  <si>
    <t>R000003</t>
  </si>
  <si>
    <t>Zásypový písek PR 30/31, zrnitost 0,3-1mm, barva přírodní, 25kg / bal</t>
  </si>
  <si>
    <t>kg</t>
  </si>
  <si>
    <t>1415704455</t>
  </si>
  <si>
    <t>Poznámka k položce:_x000d_
5 kg/m2</t>
  </si>
  <si>
    <t>610</t>
  </si>
  <si>
    <t>564732111</t>
  </si>
  <si>
    <t>Podklad nebo kryt z vibrovaného štěrku VŠ s rozprostřením, vlhčením a zhutněním, po zhutnění tl. 100 mm</t>
  </si>
  <si>
    <t>419976225</t>
  </si>
  <si>
    <t>Poznámka k položce:_x000d_
štěrkové lože pod obruby fr. 32/63, dl. 40 m</t>
  </si>
  <si>
    <t>490</t>
  </si>
  <si>
    <t>916331112</t>
  </si>
  <si>
    <t>Osazení zahradního obrubníku betonového s ložem tl. od 50 do 100 mm z betonu prostého tř. C 12/15 s boční opěrou z betonu prostého tř. C 12/15</t>
  </si>
  <si>
    <t>1439178441</t>
  </si>
  <si>
    <t>491</t>
  </si>
  <si>
    <t>59217001</t>
  </si>
  <si>
    <t>obrubník betonový zahradní 1000x50x250mm</t>
  </si>
  <si>
    <t>527473539</t>
  </si>
  <si>
    <t>Poznámka k položce:_x000d_
vč. prořezů 5 %_x000d_
betonové obruby 50x1000x200 mm - obruby kolem ploch u laviček</t>
  </si>
  <si>
    <t>40*1,05 'Přepočtené koeficientem množství</t>
  </si>
  <si>
    <t>724</t>
  </si>
  <si>
    <t>R007_01</t>
  </si>
  <si>
    <t>Úprava stávajícího poklopu</t>
  </si>
  <si>
    <t>300292345</t>
  </si>
  <si>
    <t>Poznámka k položce:_x000d_
úprava stávajícího poklopu v centrální části - konkrétní úprava_x000d_
bude doupřesněna při realizaci stavby</t>
  </si>
  <si>
    <t>008</t>
  </si>
  <si>
    <t>Betonová zámková dlažba + signální pásy u místa pro přecházení a u přechodu, žulová dlažba</t>
  </si>
  <si>
    <t>141</t>
  </si>
  <si>
    <t>-960351707</t>
  </si>
  <si>
    <t xml:space="preserve">Poznámka k položce:_x000d_
- pod dlažbu a pod obrubníky_x000d_
zůstane štěrk. podloží na stáv. chodníku u budovy soudu _x000d_
pod 10 m2 zůstane stávající podloží </t>
  </si>
  <si>
    <t>142</t>
  </si>
  <si>
    <t>1495408393</t>
  </si>
  <si>
    <t xml:space="preserve">Poznámka k položce:_x000d_
FR. 8/16_x000d_
zůstane štěrk. podloží na stáv. chodníku u budovy soudu _x000d_
pod 10 m2 zůstane stávající podloží </t>
  </si>
  <si>
    <t>696</t>
  </si>
  <si>
    <t>596211212</t>
  </si>
  <si>
    <t>Kladení dlažby z betonových zámkových dlaždic komunikací pro pěší s ložem z kameniva těženého nebo drceného tl. do 40 mm, s vyplněním spár s dvojitým hutněním, vibrováním a se smetením přebytečného materiálu na krajnici tl. 80 mm skupiny A, pro plochy přes 100 do 300 m2</t>
  </si>
  <si>
    <t>-214610678</t>
  </si>
  <si>
    <t xml:space="preserve">Poznámka k souboru cen:_x000d_
1. Pro volbu cen dlažeb platí toto rozdělení: Skupina A: dlažby z prvků stejného tvaru, Skupina B: dlažby z prvků dvou a více tvarů nebo z obrazců o ploše jednotlivě do 100 m2, Skupina C: dlažby obloukovitých tvarů (oblouky, kruhy, apod.)._x000d_
2. V cenách jsou započteny i náklady na dodání hmot pro lože a na dodání materiálu na výplň spár._x000d_
3. V cenách nejsou započteny náklady na dodání zámkové dlažby, které se oceňuje ve specifikaci; ztratné lze dohodnout u plochy_x000d_
a) do 100 m2 ve výši 3 %,_x000d_
b) přes 100 do 300 m2 ve výši 2 %,_x000d_
c) přes 300 m2 ve výši 1 %._x000d_
4. Část lože přesahující tloušťku 40 mm se oceňuje cenami souboru cen 451 . . -9 . Příplatek za každých dalších 10 mm tloušťky podkladu nebo lože._x000d_
</t>
  </si>
  <si>
    <t xml:space="preserve">Poznámka k položce:_x000d_
zůstane štěrk. podloží na stáv. chodníku u budovy soudu _x000d_
pod 10 m2 zůstane stávající podloží </t>
  </si>
  <si>
    <t>693</t>
  </si>
  <si>
    <t>59245013</t>
  </si>
  <si>
    <t>dlažba zámková tvaru I 200x165x80mm přírodní</t>
  </si>
  <si>
    <t>54860375</t>
  </si>
  <si>
    <t>Poznámka k položce:_x000d_
57 m2_x000d_
vč. prořezů 10%</t>
  </si>
  <si>
    <t>57*1,1 'Přepočtené koeficientem množství</t>
  </si>
  <si>
    <t>146</t>
  </si>
  <si>
    <t>-520179454</t>
  </si>
  <si>
    <t>694</t>
  </si>
  <si>
    <t>59245226</t>
  </si>
  <si>
    <t>dlažba tvar obdélník betonová pro nevidomé 200x100x80mm barevná</t>
  </si>
  <si>
    <t>-562015343</t>
  </si>
  <si>
    <t>Poznámka k položce:_x000d_
reliéfní dlažba pro nevidomé - černá_x000d_
_x000d_
- z toho bude použito 1,8 m2 stávající dlažby, nová dlažba 19,2m2_x000d_
_x000d_
vč. prořezů 10%</t>
  </si>
  <si>
    <t>19,2*1,1 'Přepočtené koeficientem množství</t>
  </si>
  <si>
    <t>148</t>
  </si>
  <si>
    <t>116899509</t>
  </si>
  <si>
    <t>645</t>
  </si>
  <si>
    <t>-177827290</t>
  </si>
  <si>
    <t>Poznámka k položce:_x000d_
štěrkové lože pod obruby fr. 32/63_x000d_
na délku obruby na 21,5 m původní kamenné obruby a 15 m nové obruby, šířka 0,3 m</t>
  </si>
  <si>
    <t>140</t>
  </si>
  <si>
    <t>916241113</t>
  </si>
  <si>
    <t>Osazení obrubníku kamenného se zřízením lože, s vyplněním a zatřením spár cementovou maltou ležatého s boční opěrou z betonu prostého tř. C 12/15, do lože z betonu prostého téže značky</t>
  </si>
  <si>
    <t>-1990638676</t>
  </si>
  <si>
    <t>Poznámka k položce:_x000d_
v místě nově navrženého ostrůvku u přechodu pro chodce_x000d_
_x000d_
budou použity vybourané původní kamenné obrubníky z parku - 21,5 m_x000d_
- nové silniční obruby - 15 m_x000d_
_x000d_
osazení obruby do betonového lože C20/25 XF3</t>
  </si>
  <si>
    <t>717</t>
  </si>
  <si>
    <t>58380004</t>
  </si>
  <si>
    <t>obrubník kamenný žulový přímý 250x200mm</t>
  </si>
  <si>
    <t>-496276396</t>
  </si>
  <si>
    <t>Poznámka k položce:_x000d_
v místě nově navrženého ostrůvku u přechodu pro chodce_x000d_
_x000d_
částečně zapuštěný do terénu 2 m_x000d_
snížený s broušenou hranou do oblouku pravý/ levý - 2 ks (2 m)_x000d_
3,5 m snížený bez úpravy</t>
  </si>
  <si>
    <t>008_01</t>
  </si>
  <si>
    <t>Žulová dlažba - předláždění v místě před nově navrženým ostrůvkem</t>
  </si>
  <si>
    <t>718</t>
  </si>
  <si>
    <t>2033719719</t>
  </si>
  <si>
    <t>Poznámka k položce:_x000d_
dlažba ze žulových odseků v centrální části 75 m2 + dlažba pod lavičkami 18 m2_x000d_
_x000d_
celkem 93 m2</t>
  </si>
  <si>
    <t>719</t>
  </si>
  <si>
    <t>1905157822</t>
  </si>
  <si>
    <t>Poznámka k položce:_x000d_
štěrk fr. 32/63</t>
  </si>
  <si>
    <t>720</t>
  </si>
  <si>
    <t>1269530429</t>
  </si>
  <si>
    <t>Poznámka k položce:_x000d_
těrk fr. 8/16</t>
  </si>
  <si>
    <t>721</t>
  </si>
  <si>
    <t>-720306732</t>
  </si>
  <si>
    <t>Poznámka k položce:_x000d_
lože fr. 4/8 mm tl. 40 mm, dlažba kamenná použita z dlažeb odstraňovaných v místě stavby,_x000d_
které byly určeny pro další použití</t>
  </si>
  <si>
    <t>723</t>
  </si>
  <si>
    <t>117036174</t>
  </si>
  <si>
    <t>009</t>
  </si>
  <si>
    <t>Svislé dopravní značení</t>
  </si>
  <si>
    <t>697</t>
  </si>
  <si>
    <t>914511111</t>
  </si>
  <si>
    <t>Montáž sloupku dopravních značek délky do 3,5 m do betonového základu</t>
  </si>
  <si>
    <t>-1151685570</t>
  </si>
  <si>
    <t>Poznámka k položce:_x000d_
v místě provedení základu pro značku ve stávajícím chodníku, bude dočasně rozebrána betonová dlažba, po provedení základu bude dlažba zpět použita_x000d_
_x000d_
beton základové patky C16/20 X0</t>
  </si>
  <si>
    <t>698</t>
  </si>
  <si>
    <t>404452250</t>
  </si>
  <si>
    <t>sloupek Zn 60 - 350</t>
  </si>
  <si>
    <t>1633012108</t>
  </si>
  <si>
    <t>699</t>
  </si>
  <si>
    <t>404452530</t>
  </si>
  <si>
    <t>víčko plastové na sloupek 60</t>
  </si>
  <si>
    <t>445111289</t>
  </si>
  <si>
    <t>700</t>
  </si>
  <si>
    <t>914111111</t>
  </si>
  <si>
    <t>Montáž svislé dopravní značky základní velikosti do 1 m2 objímkami na sloupky nebo konzoly</t>
  </si>
  <si>
    <t>621425708</t>
  </si>
  <si>
    <t>701</t>
  </si>
  <si>
    <t>404454340</t>
  </si>
  <si>
    <t>značka dopravní svislá nereflexní FeZn-Al rám., 500 x 700 mm</t>
  </si>
  <si>
    <t>397716706</t>
  </si>
  <si>
    <t>Poznámka k položce:_x000d_
Dopravní značení IP6 - Přechod pro chodce - 2 ks</t>
  </si>
  <si>
    <t>704</t>
  </si>
  <si>
    <t>40445256</t>
  </si>
  <si>
    <t>svorka upínací na sloupek dopravní značky D 60mm</t>
  </si>
  <si>
    <t>2019649594</t>
  </si>
  <si>
    <t>Poznámka k položce:_x000d_
2 svorky na 1 značku</t>
  </si>
  <si>
    <t>010</t>
  </si>
  <si>
    <t>Mlatové plochy</t>
  </si>
  <si>
    <t>010_01</t>
  </si>
  <si>
    <t>Úprava stávajících mlatových ploch</t>
  </si>
  <si>
    <t>161</t>
  </si>
  <si>
    <t>01_003.1</t>
  </si>
  <si>
    <t>Kryt cesty mlatový - s rozprostřením, s hutněním, tl. 20mm, vč. dodávky materiálu (lomová výsivka s cementovým pojivem)</t>
  </si>
  <si>
    <t>-693977690</t>
  </si>
  <si>
    <t>Poznámka k položce:_x000d_
doplnění lomové prosívky u stávajících mlatových cest</t>
  </si>
  <si>
    <t>010_02</t>
  </si>
  <si>
    <t>Nové mlatové plochy - centrální prostranství</t>
  </si>
  <si>
    <t>172</t>
  </si>
  <si>
    <t>-1156999378</t>
  </si>
  <si>
    <t>Poznámka k položce:_x000d_
fr. 32/63_x000d_
na ploše 82 m2 bude ponechána stávající štěrková vrstva</t>
  </si>
  <si>
    <t>173</t>
  </si>
  <si>
    <t>1209605729</t>
  </si>
  <si>
    <t>Poznámka k položce:_x000d_
FR. 16-32_x000d_
na ploše 82 m2 bude ponechána stávající štěrková vrstva</t>
  </si>
  <si>
    <t>501</t>
  </si>
  <si>
    <t>-686600356</t>
  </si>
  <si>
    <t>Poznámka k položce:_x000d_
nová vrstva FR. 16-32 v tl. 60 mm _x000d_
na ploše 82 m2 bude ponechána stávající štěrkový podklad</t>
  </si>
  <si>
    <t>174</t>
  </si>
  <si>
    <t>01_003</t>
  </si>
  <si>
    <t>Kryt cesty mlatový - s rozprostřením, s hutněním, tl. 40mm, vč. dodávky materiálu (lomová výsivka s cementovým pojivem)</t>
  </si>
  <si>
    <t>364953305</t>
  </si>
  <si>
    <t>Poznámka k položce:_x000d_
lomová prosívka FR. 0/4 s cementovým pojivem, barva béžová	tl. 40 mm</t>
  </si>
  <si>
    <t>612</t>
  </si>
  <si>
    <t>-462782569</t>
  </si>
  <si>
    <t>Poznámka k položce:_x000d_
štěrkové lože pod obruby fr. 32/63</t>
  </si>
  <si>
    <t>170</t>
  </si>
  <si>
    <t>2014303869</t>
  </si>
  <si>
    <t>430</t>
  </si>
  <si>
    <t>-1899027960</t>
  </si>
  <si>
    <t>Poznámka k položce:_x000d_
vč. prořezů 5 %_x000d_
betonový zahradní obrubník 50 x 1000 x 200 mm</t>
  </si>
  <si>
    <t>37*1,05 'Přepočtené koeficientem množství</t>
  </si>
  <si>
    <t>011</t>
  </si>
  <si>
    <t>Štěrkové pěšiny</t>
  </si>
  <si>
    <t>180</t>
  </si>
  <si>
    <t>184911311</t>
  </si>
  <si>
    <t>Položení mulčovací textilie v rovině a svahu do 1:5</t>
  </si>
  <si>
    <t>-421355201</t>
  </si>
  <si>
    <t>181</t>
  </si>
  <si>
    <t>R000011</t>
  </si>
  <si>
    <t>Mulčovací textilie černá, 50g/m2, vč. překryvů</t>
  </si>
  <si>
    <t>367902429</t>
  </si>
  <si>
    <t>Poznámka k položce:_x000d_
množství je vč. prořezů, překryvů a ztratného 15%</t>
  </si>
  <si>
    <t>66*1,15 'Přepočtené koeficientem množství</t>
  </si>
  <si>
    <t>182</t>
  </si>
  <si>
    <t>564722111</t>
  </si>
  <si>
    <t>Podklad nebo kryt z vibrovaného štěrku VŠ s rozprostřením, vlhčením a zhutněním, po zhutnění tl. 80 mm</t>
  </si>
  <si>
    <t>-1456359385</t>
  </si>
  <si>
    <t>Poznámka k položce:_x000d_
tl. 70 mm, FR. 4/8</t>
  </si>
  <si>
    <t>178</t>
  </si>
  <si>
    <t>916371211-1</t>
  </si>
  <si>
    <t>Osazení skrytého flexibilního zahradního obrubníku plastového jednostranným odkopáním</t>
  </si>
  <si>
    <t>1571362671</t>
  </si>
  <si>
    <t>179</t>
  </si>
  <si>
    <t>R002_001</t>
  </si>
  <si>
    <t>Ocelová samofixační obruba š. 200mm, tl. 1,5mm, provedení dle PD</t>
  </si>
  <si>
    <t>-1475952147</t>
  </si>
  <si>
    <t>Poznámka k položce:_x000d_
vč. ztratného a prořezů 6%</t>
  </si>
  <si>
    <t>219*1,06 'Přepočtené koeficientem množství</t>
  </si>
  <si>
    <t>012</t>
  </si>
  <si>
    <t xml:space="preserve">Nové cesty a plochy s přírodním povrchem (mlat) pod lavicemi </t>
  </si>
  <si>
    <t>495</t>
  </si>
  <si>
    <t>869552042</t>
  </si>
  <si>
    <t>Poznámka k položce:_x000d_
fr. 32/63</t>
  </si>
  <si>
    <t>496</t>
  </si>
  <si>
    <t>-1385180088</t>
  </si>
  <si>
    <t>Poznámka k položce:_x000d_
FR. 16-32</t>
  </si>
  <si>
    <t>502</t>
  </si>
  <si>
    <t>-1710192151</t>
  </si>
  <si>
    <t xml:space="preserve">Poznámka k položce:_x000d_
nová vrstva FR. 16-32 v tl. 10 - 20  mm _x000d_
na ploše 82 m2 bude ponechána stávající štěrkový podklad</t>
  </si>
  <si>
    <t>497</t>
  </si>
  <si>
    <t>-319236616</t>
  </si>
  <si>
    <t>613</t>
  </si>
  <si>
    <t>2085592278</t>
  </si>
  <si>
    <t>Poznámka k položce:_x000d_
štěrkové lože pro obruby fr. 32/63_x000d_
dl. 48 m *0,3</t>
  </si>
  <si>
    <t>498</t>
  </si>
  <si>
    <t>-492812102</t>
  </si>
  <si>
    <t>499</t>
  </si>
  <si>
    <t>1819279509</t>
  </si>
  <si>
    <t>48*1,05 'Přepočtené koeficientem množství</t>
  </si>
  <si>
    <t>013</t>
  </si>
  <si>
    <t>Odvodňovací vpusť s krycím roštem</t>
  </si>
  <si>
    <t>614</t>
  </si>
  <si>
    <t>935113111</t>
  </si>
  <si>
    <t>Osazení odvodňovacího žlabu s krycím roštem polymerbetonového šířky do 200 mm</t>
  </si>
  <si>
    <t>203186085</t>
  </si>
  <si>
    <t xml:space="preserve">Poznámka k souboru cen:_x000d_
1. V cenách jsou započteny i náklady na předepsané obetonování a lože z betonu._x000d_
2. V cenách nejsou započteny náklady na odvodňovací žlab s příslušenstvím; tyto náklady se oceňují ve specifikaci._x000d_
</t>
  </si>
  <si>
    <t>Poznámka k položce:_x000d_
osazení vpusti do betonového lože C12/15_x000d_
štěrkové lože započítáno do podkladního souvrství chodníku z žulové kostky_x000d_
v ceně je osazení i krycího roštu</t>
  </si>
  <si>
    <t>608</t>
  </si>
  <si>
    <t>R014001</t>
  </si>
  <si>
    <t>Systémová vpusť z polymerbetonu</t>
  </si>
  <si>
    <t>1886329091</t>
  </si>
  <si>
    <t>Poznámka k položce:_x000d_
systémová vpusť, dlouhé provedení s integrovaným těsněním a vybíracím košem, _x000d_
stavební délka 500 mm, stavební výška 565 mm, šířka 130 mm, odtok ze vpusti DN 110 mm</t>
  </si>
  <si>
    <t>669</t>
  </si>
  <si>
    <t>59227013.1</t>
  </si>
  <si>
    <t>Můstkový rošt dl. 0,5 m, litina</t>
  </si>
  <si>
    <t>1734912963</t>
  </si>
  <si>
    <t>Poznámka k položce:_x000d_
1,5 m = 3 ks</t>
  </si>
  <si>
    <t>673</t>
  </si>
  <si>
    <t>R014_02</t>
  </si>
  <si>
    <t>Aretace pro můstkový rošt</t>
  </si>
  <si>
    <t>1737947645</t>
  </si>
  <si>
    <t>Poznámka k položce:_x000d_
k pevnému ukotvení roštů ke žlabům_x000d_
2 ks/m_x000d_
celkem 3 ks</t>
  </si>
  <si>
    <t>014</t>
  </si>
  <si>
    <t xml:space="preserve">Odvodňovací liniový žlab  s krycím roštem</t>
  </si>
  <si>
    <t>604</t>
  </si>
  <si>
    <t>-1587506122</t>
  </si>
  <si>
    <t>Poznámka k položce:_x000d_
s provedením zatmelením jednotlivých spár_x000d_
osazení do betonového lože C20/25_x000d_
mezi betonovými panely žlabem bude spára zatmelena_x000d_
v ceně je osazení i krycího roštu_x000d_
v šíři 200 mm od žlabu bude stávající dlažba žula/beton uložena do betonového lože</t>
  </si>
  <si>
    <t>605</t>
  </si>
  <si>
    <t>59227006</t>
  </si>
  <si>
    <t>žlab odvodňovací polymerbetonový se spádem dna 0,5% 1000x130x155/160mm</t>
  </si>
  <si>
    <t>-1455782500</t>
  </si>
  <si>
    <t xml:space="preserve">Poznámka k položce:_x000d_
žlab se spádem dna 0,5 %_x000d_
130/135 - 1+1+1+1+ = 4 ks_x000d_
135/140 - 1+1+1 = 3 ks_x000d_
140/145 - 1+1+1 = 3 ks_x000d_
145/150 - 1 =1 ks_x000d_
150/155 - 1 = 1 ks_x000d_
155/160 - 1 = 1 ks_x000d_
_x000d_
celkem 13 ks_x000d_
</t>
  </si>
  <si>
    <t>606</t>
  </si>
  <si>
    <t>59227006.1</t>
  </si>
  <si>
    <t>žlab odvodňovací polymerbetonový s rovným dnem 0,5% 1000x130x130</t>
  </si>
  <si>
    <t>-1555919038</t>
  </si>
  <si>
    <t>Poznámka k položce:_x000d_
žlab s rovným dnem 0,5 m délka_x000d_
4*0,5 m = 2,0 m</t>
  </si>
  <si>
    <t>670</t>
  </si>
  <si>
    <t>137739792</t>
  </si>
  <si>
    <t>Poznámka k položce:_x000d_
88,5 m = 177 ks</t>
  </si>
  <si>
    <t>671</t>
  </si>
  <si>
    <t>R014_01</t>
  </si>
  <si>
    <t>Čelní stěna</t>
  </si>
  <si>
    <t>715610985</t>
  </si>
  <si>
    <t>672</t>
  </si>
  <si>
    <t>-553168339</t>
  </si>
  <si>
    <t>Poznámka k položce:_x000d_
k pevnému ukotvení roštů ke žlabům_x000d_
2 ks/m_x000d_
celkem177 ks</t>
  </si>
  <si>
    <t>715</t>
  </si>
  <si>
    <t>665287362</t>
  </si>
  <si>
    <t>Poznámka k položce:_x000d_
kladení dlažby (předláždění) do betonového lože C20/25 v šíři 200 mm od liniového žlabu_x000d_
délka 7 m</t>
  </si>
  <si>
    <t>716</t>
  </si>
  <si>
    <t>1697714996</t>
  </si>
  <si>
    <t>Poznámka k položce:_x000d_
kladení dlažby z žuly (předláždění) do betonového lože C20/25 v šíři 200 mm od liniového žlabu_x000d_
délka 8 m</t>
  </si>
  <si>
    <t>015</t>
  </si>
  <si>
    <t>Vsakovací objekty</t>
  </si>
  <si>
    <t>550</t>
  </si>
  <si>
    <t>919726123</t>
  </si>
  <si>
    <t>Geotextilie netkaná pro ochranu, separaci nebo filtraci měrná hmotnost přes 300 do 500 g/m2</t>
  </si>
  <si>
    <t>491492403</t>
  </si>
  <si>
    <t>Poznámka k položce:_x000d_
vsak 1 m3 - 7 m2 * 3 = 21 m2_x000d_
vsak 2 m3 - 10 m2 * 1 = 12 m2_x000d_
_x000d_
celkme 33 m2</t>
  </si>
  <si>
    <t>541</t>
  </si>
  <si>
    <t>583439320</t>
  </si>
  <si>
    <t>kamenivo drcené hrubé frakce 16-32</t>
  </si>
  <si>
    <t>1953835516</t>
  </si>
  <si>
    <t>Poznámka k položce:_x000d_
Vsakovací objekt tvořený štěrkem fr. 16/32_x000d_
3 x 1 m3 = 3 m3_x000d_
1 x 2 m3 = 2 m3_x000d_
_x000d_
celkem 5 m3_x000d_
_x000d_
1 m3 = 1700 kg</t>
  </si>
  <si>
    <t>553</t>
  </si>
  <si>
    <t>-547599102</t>
  </si>
  <si>
    <t xml:space="preserve">Poznámka k položce:_x000d_
hrubý písek na dně vsak. objektu, mocnost 200 mm_x000d_
3 x vsak (rozměr 1x1 m) = 0,2 m3 * 3  =0,6 m3_x000d_
1 x vsak (rozměr 2x1 m) = 0,4 m3 * 1 = 0,4 m3_x000d_
_x000d_
_x000d_
1 m3 = 1,7 t</t>
  </si>
  <si>
    <t>556</t>
  </si>
  <si>
    <t>212752101</t>
  </si>
  <si>
    <t>Trativody z drenážních trubek pro liniové stavby a komunikace se zřízením štěrkového lože pod trubky a s jejich obsypem v otevřeném výkopu trubka korugovaná sendvičová PE-HD SN 4 celoperforovaná 360° DN 100</t>
  </si>
  <si>
    <t>1367284670</t>
  </si>
  <si>
    <t xml:space="preserve">Poznámka k souboru cen:_x000d_
1. V cenách souboru cen nejsou započteny náklady na:_x000d_
a) montáž a dodávku tvarovek, které se oceňují cenami souboru 877 ..-52.1 Montáž tvarovek na kanalizačním potrubí z trub z plastu, části A03,_x000d_
b) opláštění potrubí geotextílií, které se oceňuje cenami souboru 211 97-11.. Zřízení opláštění výplně z geotextilie odvodňovacích žeber nebo trativodů v rýze nebo zářezu se stěnami katalogu 800-2 Zvláštní zakládání objektů, části A 01._x000d_
</t>
  </si>
  <si>
    <t>Poznámka k položce:_x000d_
4 x 0,5 m - vývod do vsakovacích objektů, napojeno na dešťovou kanalizaci_x000d_
perforované PVC potrubí DN 125 mm</t>
  </si>
  <si>
    <t>016</t>
  </si>
  <si>
    <t>Dešťová kanalizace</t>
  </si>
  <si>
    <t>569</t>
  </si>
  <si>
    <t>451572111</t>
  </si>
  <si>
    <t>Lože pod potrubí, stoky a drobné objekty v otevřeném výkopu z kameniva drobného těženého 0 až 4 mm</t>
  </si>
  <si>
    <t>1911329975</t>
  </si>
  <si>
    <t>Poznámka k položce:_x000d_
lože tl. 100 mm, fr. 0/4_x000d_
_x000d_
větev 1 - 5 m - 5*0,9*0,1 = 0,45 m3_x000d_
větev 2 - 5 m - 5*0,9*0,1 = 0,45 m3_x000d_
větev 3 - 7 m - 7*0,9*0,1 = 0,63 m3_x000d_
větev 4 - 6 m - 6*0,9*0,1 = 0,54 m3_x000d_
_x000d_
_x000d_
celkem 2,07 m3</t>
  </si>
  <si>
    <t>702</t>
  </si>
  <si>
    <t>871263121</t>
  </si>
  <si>
    <t>Montáž kanalizačního potrubí z plastů z tvrdého PVC těsněných gumovým kroužkem v otevřeném výkopu ve sklonu do 20 % DN 110</t>
  </si>
  <si>
    <t>-1080290498</t>
  </si>
  <si>
    <t xml:space="preserve">Poznámka k souboru cen:_x000d_
1. V cenách montáže potrubí nejsou započteny náklady na dodání trub, elektrospojek a těsnicích kroužků pokud tyto nejsou součástí dodávky potrubí. Tyto náklady se oceňují ve specifikaci._x000d_
2. V cenách potrubí z trubek polyetylenových a polypropylenových nejsou započteny náklady na dodání tvarovek použitých pro napojení na jiný druh potrubí; tvarovky se oceňují ve specifikaci._x000d_
3. Ztratné lze dohodnout:_x000d_
a) u trub kanalizačních z tvrdého PVC ve směrné výši 3 %,_x000d_
b) u trub polyetylenových a polypropylenových ve směrné výši 1,5._x000d_
</t>
  </si>
  <si>
    <t>703</t>
  </si>
  <si>
    <t>28611113</t>
  </si>
  <si>
    <t>trubka kanalizační PVC DN 110x1000mm SN4</t>
  </si>
  <si>
    <t>35553887</t>
  </si>
  <si>
    <t>Poznámka k položce:_x000d_
potrubí včetně kolen KGB</t>
  </si>
  <si>
    <t>23*1,03 'Přepočtené koeficientem množství</t>
  </si>
  <si>
    <t>579</t>
  </si>
  <si>
    <t>151102101</t>
  </si>
  <si>
    <t>Zřízení pažení a rozepření stěn rýh při překopech inženýrských sítí plochy do 20 m2 pro jakoukoliv mezerovitost příložné, hloubky do 2 m</t>
  </si>
  <si>
    <t>953453167</t>
  </si>
  <si>
    <t xml:space="preserve">Poznámka k souboru cen:_x000d_
1. Ceny jsou určeny pouze pro případy havárií, přeložek nebo běžných oprav inženýrských sítí._x000d_
2. Ceny nelze použít v rámci výstavby nových inženýrských sítí._x000d_
3. Ceny jsou určeny pro roubení a rozepření stěn i jiných výkopů se svislými stěnami, pokud jsou tyto výkopy pro podzemní vedení rozměru do 1250 mm._x000d_
4. Plocha mezer mezi pažinami příložného pažení se od plochy příložného pažení neodečítá; nezapažené plochy u pažení zátažného nebo hnaného se od plochy pažení odečítají._x000d_
</t>
  </si>
  <si>
    <t>Poznámka k položce:_x000d_
větev 2 - 9,6 m2_x000d_
větev 3 - 14,82 m2_x000d_
_x000d_
celkem 24,42 m2</t>
  </si>
  <si>
    <t>580</t>
  </si>
  <si>
    <t>151102111</t>
  </si>
  <si>
    <t>Odstranění pažení a rozepření stěn rýh při překopech inženýrských sítí plochy do 20 m2 s uložením materiálu na vzdálenost do 3 m od kraje výkopu příložné, hloubky do 2 m</t>
  </si>
  <si>
    <t>338264529</t>
  </si>
  <si>
    <t xml:space="preserve">Poznámka k souboru cen:_x000d_
1. Ceny jsou určeny pouze pro případy havárií, přeložek nebo běžných oprav inženýrských sítí._x000d_
2. Ceny nelze použít v rámci výstavby nových inženýrských sítí._x000d_
</t>
  </si>
  <si>
    <t>562</t>
  </si>
  <si>
    <t>Výstražná fólie do výkopu - šedá, pozor kanalizace</t>
  </si>
  <si>
    <t>-2008428553</t>
  </si>
  <si>
    <t>Poznámka k položce:_x000d_
materiál + pokládka_x000d_
pokládka dle PD_x000d_
šířka fólie 300 mm, tl. 0,07 mm</t>
  </si>
  <si>
    <t>705</t>
  </si>
  <si>
    <t>1822214626</t>
  </si>
  <si>
    <t>Poznámka k položce:_x000d_
písek na podsyp a obsyp potrubí_x000d_
_x000d_
větev 1 - 0,7 m3_x000d_
větev 2 - 0,7 m3_x000d_
větev 3 - 0,8 m3_x000d_
větev 4 - 0,8 m3_x000d_
_x000d_
celkem 3 m3_x000d_
1 m3 = 1,7 t_x000d_
3*1,7 = 5,1 t</t>
  </si>
  <si>
    <t>017</t>
  </si>
  <si>
    <t>Venkovní informační vitríny</t>
  </si>
  <si>
    <t>471</t>
  </si>
  <si>
    <t>1751658659</t>
  </si>
  <si>
    <t>Poznámka k položce:_x000d_
FR, 16/32</t>
  </si>
  <si>
    <t>472</t>
  </si>
  <si>
    <t>275352111</t>
  </si>
  <si>
    <t xml:space="preserve">Bednění ztracené stěn základových patek </t>
  </si>
  <si>
    <t>-1665563580</t>
  </si>
  <si>
    <t>Poznámka k položce:_x000d_
1 ks patky - 2 tvárnice ztraceného bednění 50/25/25cm _x000d_
celkem 8 ks patek</t>
  </si>
  <si>
    <t>473</t>
  </si>
  <si>
    <t>275313711</t>
  </si>
  <si>
    <t>Základy z betonu prostého patky a bloky z betonu kamenem neprokládaného tř. C 20/25</t>
  </si>
  <si>
    <t>1982323865</t>
  </si>
  <si>
    <t>Poznámka k položce:_x000d_
základová patka - výplň bednění_x000d_
celkem 8 patek - 1 patka 0,324 m3 betonu</t>
  </si>
  <si>
    <t>474</t>
  </si>
  <si>
    <t>936104213.1</t>
  </si>
  <si>
    <t>Montáž ocelových sloupů vitríny kotevními šrouby na pevný podklad</t>
  </si>
  <si>
    <t>-1149775421</t>
  </si>
  <si>
    <t>Poznámka k položce:_x000d_
4 ks vitríny - 8 ks patek - nosné sloupky s přírubou kotveny do betonových patek</t>
  </si>
  <si>
    <t>464</t>
  </si>
  <si>
    <t>R017_01</t>
  </si>
  <si>
    <t>Venkovní informační vitrína</t>
  </si>
  <si>
    <t>-1874456183</t>
  </si>
  <si>
    <t>Poznámka k položce:_x000d_
provedení dle PD</t>
  </si>
  <si>
    <t>018</t>
  </si>
  <si>
    <t>Prvky vybavení</t>
  </si>
  <si>
    <t>018_01</t>
  </si>
  <si>
    <t>Úprava stávajícího poklopu v centrální části</t>
  </si>
  <si>
    <t>712</t>
  </si>
  <si>
    <t>R018_01</t>
  </si>
  <si>
    <t>Úprava poklopu v centrální části</t>
  </si>
  <si>
    <t>989033150</t>
  </si>
  <si>
    <t>Poznámka k položce:_x000d_
úprava poklopu šachty v centrální části parku - technické řešení upřesněno při_x000d_
realizaci stavby</t>
  </si>
  <si>
    <t>018_02</t>
  </si>
  <si>
    <t>Lavice "satelit"</t>
  </si>
  <si>
    <t>323</t>
  </si>
  <si>
    <t>772233191</t>
  </si>
  <si>
    <t>439</t>
  </si>
  <si>
    <t>275313611</t>
  </si>
  <si>
    <t>Základy z betonu prostého patky a bloky z betonu kamenem neprokládaného tř. C 16/20</t>
  </si>
  <si>
    <t>-2075432477</t>
  </si>
  <si>
    <t>Poznámka k položce:_x000d_
1 ks patky - rozměr 1,3 x 1,3 x 0,2 m = 0,34 m3_x000d_
3 ks = 1,01 m3</t>
  </si>
  <si>
    <t>326</t>
  </si>
  <si>
    <t>R018_021</t>
  </si>
  <si>
    <t>Lavička satelit, provedení PD</t>
  </si>
  <si>
    <t>-172863852</t>
  </si>
  <si>
    <t>460</t>
  </si>
  <si>
    <t>R018_022</t>
  </si>
  <si>
    <t>Montáž + doprava</t>
  </si>
  <si>
    <t>1158312901</t>
  </si>
  <si>
    <t>Poznámka k položce:_x000d_
montáž zahrnuje jeřáb, dopravu s montážní cetou</t>
  </si>
  <si>
    <t>018_04</t>
  </si>
  <si>
    <t>Odpadkové koše</t>
  </si>
  <si>
    <t>446</t>
  </si>
  <si>
    <t>-1621830177</t>
  </si>
  <si>
    <t>333</t>
  </si>
  <si>
    <t>2060220861</t>
  </si>
  <si>
    <t>Poznámka k položce:_x000d_
1 ks patky - 2 tvárnice ztraceného bednění 50/25/25cm _x000d_
celkem 7 ks patek</t>
  </si>
  <si>
    <t>334</t>
  </si>
  <si>
    <t>118940702</t>
  </si>
  <si>
    <t>Poznámka k položce:_x000d_
základová patka - výplň bednění_x000d_
celkem 7 patek - 1 patka 0,32 m3 betonu</t>
  </si>
  <si>
    <t>335</t>
  </si>
  <si>
    <t>936104213</t>
  </si>
  <si>
    <t>Montáž odpadkového koše přichycením kotevními šrouby</t>
  </si>
  <si>
    <t>-476055748</t>
  </si>
  <si>
    <t xml:space="preserve">Poznámka k položce:_x000d_
Stávající odpadkové koše přesunuté v rámci parku - 5 ks, 2 ks  nové</t>
  </si>
  <si>
    <t>336</t>
  </si>
  <si>
    <t>R007_02</t>
  </si>
  <si>
    <t>Odpadkový koš, provedení dle PD</t>
  </si>
  <si>
    <t>310310242</t>
  </si>
  <si>
    <t>Poznámka k položce:_x000d_
nový odpadkový koš, provedení dle PD</t>
  </si>
  <si>
    <t>461</t>
  </si>
  <si>
    <t>r007_03</t>
  </si>
  <si>
    <t>Doprava</t>
  </si>
  <si>
    <t>-231692506</t>
  </si>
  <si>
    <t>Poznámka k položce:_x000d_
dovoz nového odpadkového koše</t>
  </si>
  <si>
    <t>018_03</t>
  </si>
  <si>
    <t>Parkové lavičky</t>
  </si>
  <si>
    <t>656</t>
  </si>
  <si>
    <t>1295495911</t>
  </si>
  <si>
    <t>352</t>
  </si>
  <si>
    <t>-1332160102</t>
  </si>
  <si>
    <t xml:space="preserve">Poznámka k položce:_x000d_
16 ks lavičk = 32 ks patek, 64 ks tvárnic ztraceného bednění 50/25/25cm </t>
  </si>
  <si>
    <t>351</t>
  </si>
  <si>
    <t>1672792575</t>
  </si>
  <si>
    <t>Poznámka k položce:_x000d_
výplň ZB</t>
  </si>
  <si>
    <t>354</t>
  </si>
  <si>
    <t>936124113</t>
  </si>
  <si>
    <t>Montáž lavičky parkové stabilní přichycené kotevními šrouby</t>
  </si>
  <si>
    <t>-602257962</t>
  </si>
  <si>
    <t>Poznámka k položce:_x000d_
8 ks stávajících přesunutých laviček bez opěrky_x000d_
5 ks stávajících přesunutých laviček s opěrkou_x000d_
3 ks nových laviček s opěrkou</t>
  </si>
  <si>
    <t>355</t>
  </si>
  <si>
    <t>Parková lavička s opěrkou, provedení dle PD</t>
  </si>
  <si>
    <t>1536664313</t>
  </si>
  <si>
    <t>Poznámka k položce:_x000d_
nové lavičky s opěrkou, provedení dle PD</t>
  </si>
  <si>
    <t>462</t>
  </si>
  <si>
    <t>R018_02</t>
  </si>
  <si>
    <t>1866393108</t>
  </si>
  <si>
    <t>019</t>
  </si>
  <si>
    <t>Vodorovné dopravní značení</t>
  </si>
  <si>
    <t>674</t>
  </si>
  <si>
    <t>915231111</t>
  </si>
  <si>
    <t>Vodorovné dopravní značení stříkaným plastem přechody pro chodce, šipky, symboly nápisy bílé základní</t>
  </si>
  <si>
    <t>697801633</t>
  </si>
  <si>
    <t>Poznámka k položce:_x000d_
vodorovné značení - V7a Přechod pro chodce - 10 m2_x000d_
_x000d_
úprava vodorovného značení stávajícího parkovacího stání v ulici Palachova_x000d_
v místě u přechodu, původní značení V10b odstraněno v místě vyhrazeného stání_x000d_
nové značení_x000d_
vodorovné dopravní značení - V10b - 1 m2_x000d_
vodorovné dopravní značení - V10f - 7 m2_x000d_
_x000d_
celkem 18 m2</t>
  </si>
  <si>
    <t>020</t>
  </si>
  <si>
    <t>staveništní přesun hmot</t>
  </si>
  <si>
    <t>523</t>
  </si>
  <si>
    <t>998223011</t>
  </si>
  <si>
    <t>Přesun hmot pro pozemní komunikace s krytem dlážděným dopravní vzdálenost do 200 m jakékoliv délky objektu</t>
  </si>
  <si>
    <t>-184193893</t>
  </si>
  <si>
    <t>Poznámka k položce:_x000d_
přesun hmot pro zpevněné plochy, stavební konstrukce v místě staveniště</t>
  </si>
  <si>
    <t>SO 03b - Vegetační prvky</t>
  </si>
  <si>
    <t xml:space="preserve">    002 - Ošetření dřevin</t>
  </si>
  <si>
    <t xml:space="preserve">    003 - Výsadba stromů</t>
  </si>
  <si>
    <t xml:space="preserve">    004 - Výsadba vícekmenných stromů</t>
  </si>
  <si>
    <t xml:space="preserve">    005 - Výsadba solitérních keřů</t>
  </si>
  <si>
    <t xml:space="preserve">    006 - Založení skupin keřů</t>
  </si>
  <si>
    <t xml:space="preserve">    007 - Založení trvalkového záhonu</t>
  </si>
  <si>
    <t xml:space="preserve">    008 - Založení podrostových společenstev (trvalky a traviny ve svahu)</t>
  </si>
  <si>
    <t xml:space="preserve">    009 - Dosadba trvalkového záhonu</t>
  </si>
  <si>
    <t xml:space="preserve">    010 - Výsadba drobných cibulovin do trávníku</t>
  </si>
  <si>
    <t xml:space="preserve">    011 - Založení parkového trávníku</t>
  </si>
  <si>
    <t xml:space="preserve">    012 - Regenerace parkového trávníku</t>
  </si>
  <si>
    <t xml:space="preserve">    013 - Dokončovací práce</t>
  </si>
  <si>
    <t>Ošetření dřevin</t>
  </si>
  <si>
    <t>184852322</t>
  </si>
  <si>
    <t>Řez stromů prováděný lezeckou technikou výchovný (S-RV) alejové stromy, výšky přes 4 do 6 m</t>
  </si>
  <si>
    <t>-725149816</t>
  </si>
  <si>
    <t>Poznámka k položce:_x000d_
Inventarizační číslo: 21, 26, 38, 53, 54, 55</t>
  </si>
  <si>
    <t>184852233</t>
  </si>
  <si>
    <t>Řez stromů prováděný lezeckou technikou zdravotní (S-RZ), plocha koruny stromu do 30 m2</t>
  </si>
  <si>
    <t>227950587</t>
  </si>
  <si>
    <t>Poznámka k položce:_x000d_
Inventarizační číslo: 20</t>
  </si>
  <si>
    <t>184852234</t>
  </si>
  <si>
    <t>Řez stromů prováděný lezeckou technikou zdravotní (S-RZ), plocha koruny stromu přes 30 do 60 m2</t>
  </si>
  <si>
    <t>1879046846</t>
  </si>
  <si>
    <t xml:space="preserve">Poznámka k položce:_x000d_
Inventarizační číslo: 8, 9, 10, 19, 34, 35, 36, 37, 39, 40, 44, 45, 50, 51, 52_x000d_
</t>
  </si>
  <si>
    <t>184852235</t>
  </si>
  <si>
    <t>Řez stromů prováděný lezeckou technikou zdravotní (S-RZ), plocha koruny stromu přes 60 do 90 m2</t>
  </si>
  <si>
    <t>-1301327787</t>
  </si>
  <si>
    <t>Poznámka k položce:_x000d_
Inventarizační číslo: 3, 16, 17, 18, 41, 42</t>
  </si>
  <si>
    <t>184852236</t>
  </si>
  <si>
    <t>Řez stromů prováděný lezeckou technikou zdravotní (S-RZ), plocha koruny stromu přes 90 do 120 m2</t>
  </si>
  <si>
    <t>1179637995</t>
  </si>
  <si>
    <t>Poznámka k položce:_x000d_
Inventarizační číslo: 7</t>
  </si>
  <si>
    <t>184852237</t>
  </si>
  <si>
    <t>Řez stromů prováděný lezeckou technikou zdravotní (S-RZ), plocha koruny stromu přes 120 do 150 m2</t>
  </si>
  <si>
    <t>1863348521</t>
  </si>
  <si>
    <t>Poznámka k položce:_x000d_
Inventarizační číslo: 43</t>
  </si>
  <si>
    <t>184852238</t>
  </si>
  <si>
    <t>Řez stromů prováděný lezeckou technikou zdravotní (S-RZ), plocha koruny stromu přes 150 do 180 m2</t>
  </si>
  <si>
    <t>1084325585</t>
  </si>
  <si>
    <t>Poznámka k položce:_x000d_
Inventarizační číslo: 5, 6</t>
  </si>
  <si>
    <t>184852239</t>
  </si>
  <si>
    <t>Řez stromů prováděný lezeckou technikou zdravotní (S-RZ), plocha koruny stromu přes 180 do 210 m2</t>
  </si>
  <si>
    <t>-849772553</t>
  </si>
  <si>
    <t>Poznámka k položce:_x000d_
Inventarizační číslo: 4</t>
  </si>
  <si>
    <t>184852133</t>
  </si>
  <si>
    <t>Řez stromů prováděný lezeckou technikou bezpečnostní (S-RB), plocha koruny stromu do 30 m2</t>
  </si>
  <si>
    <t>-1602923589</t>
  </si>
  <si>
    <t>Poznámka k položce:_x000d_
Inventarizační číslo:12_x000d_
ořez suchých větví</t>
  </si>
  <si>
    <t>184852134</t>
  </si>
  <si>
    <t>Řez stromů prováděný lezeckou technikou bezpečnostní (S-RB), plocha koruny stromu přes 30 do 60 m2</t>
  </si>
  <si>
    <t>-364437289</t>
  </si>
  <si>
    <t>Poznámka k položce:_x000d_
Inventarizační číslo:11, 13, 14, 29, 31, 32, 33_x000d_
ořez suchých větví</t>
  </si>
  <si>
    <t>184852135</t>
  </si>
  <si>
    <t>Řez stromů prováděný lezeckou technikou bezpečnostní (S-RB), plocha koruny stromu přes 60 do 90 m2</t>
  </si>
  <si>
    <t>-1591509064</t>
  </si>
  <si>
    <t>Poznámka k položce:_x000d_
Inventarizační číslo:15, 23, 24, 28, 30_x000d_
ořez suchých větví</t>
  </si>
  <si>
    <t>184852136</t>
  </si>
  <si>
    <t>Řez stromů prováděný lezeckou technikou bezpečnostní (S-RB), plocha koruny stromu přes 90 do 120 m2</t>
  </si>
  <si>
    <t>-266388153</t>
  </si>
  <si>
    <t>Poznámka k položce:_x000d_
Inventarizační číslo: 22, 25_x000d_
ořez suchých větví</t>
  </si>
  <si>
    <t>184852137</t>
  </si>
  <si>
    <t>Řez stromů prováděný lezeckou technikou bezpečnostní (S-RB), plocha koruny stromu přes 120 do 150 m2</t>
  </si>
  <si>
    <t>1901974360</t>
  </si>
  <si>
    <t>Poznámka k položce:_x000d_
Inventarizační číslo: 47_x000d_
ořez suchých větví</t>
  </si>
  <si>
    <t>184806153</t>
  </si>
  <si>
    <t>Řez stromů, keřů nebo růží průklestem keřů netrnitých, o průměru koruny přes 3 do 5 m</t>
  </si>
  <si>
    <t>-466601764</t>
  </si>
  <si>
    <t>Poznámka k položce:_x000d_
Inventarizační číslo: 1, 2, 48, 49</t>
  </si>
  <si>
    <t>184806173</t>
  </si>
  <si>
    <t>Řez stromů, keřů nebo růží zmlazením keřů netrnitých o průměru koruny přes 3 do 5 m</t>
  </si>
  <si>
    <t>-678700035</t>
  </si>
  <si>
    <t>Poznámka k položce:_x000d_
Inventarizační číslo: 27, 46</t>
  </si>
  <si>
    <t>R002</t>
  </si>
  <si>
    <t>Odvoz ořezané dřevní hmoty</t>
  </si>
  <si>
    <t xml:space="preserve">soub. </t>
  </si>
  <si>
    <t>-1381319148</t>
  </si>
  <si>
    <t>Poznámka k položce:_x000d_
Odvoz do areálu technických služeb ke seštěpkování a zkompostování_x000d_
Cena vč. naložení a složení</t>
  </si>
  <si>
    <t>Výsadba stromů</t>
  </si>
  <si>
    <t>183117112</t>
  </si>
  <si>
    <t>Hloubení rýh pro instalaci protikořenových bariér zapažených i nezapažených, v zemině tř. 1 až 4, šířky do 600 mm v rovině nebo na svahu do 1:5, hloubky přes 600 do 800 mm</t>
  </si>
  <si>
    <t>1881220233</t>
  </si>
  <si>
    <t>Poznámka k položce:_x000d_
předpoklad 3,5 + 3,5 + 3 m_x000d_
uvedená výměra se může na základě místních skutečností změnit</t>
  </si>
  <si>
    <t>183106613</t>
  </si>
  <si>
    <t>Instalace protikořenových bariér do předem vyhloubené rýhy, včetně zásypu a hutnění v rovině nebo na svahu do 1:5, hloubky přes 700 do 1000 mm</t>
  </si>
  <si>
    <t>56135496</t>
  </si>
  <si>
    <t xml:space="preserve">Poznámka k souboru cen:_x000d_
1. V cenách jsou započteny i náklady na případné naložení přebytečných výkopků na dopravní prostředek a odvoz na vzdálenost do 20 km a jejich složení._x000d_
2. V cenách nejsou započteny na:_x000d_
a) uložení výkopku na skládce,_x000d_
b) protikořenovou clonu, tato se oceňuje ve specifikaci._x000d_
</t>
  </si>
  <si>
    <t>008.01</t>
  </si>
  <si>
    <t>Protikořenová folie, polypropylen, šíře 750mm</t>
  </si>
  <si>
    <t>407148794</t>
  </si>
  <si>
    <t>183101221</t>
  </si>
  <si>
    <t>Hloubení jamek pro vysazování rostlin v zemině tř.1 až 4 s výměnou půdy na 50% v rovině nebo na svahu do 1:5, objemu přes 0,40 do 1,00 m3</t>
  </si>
  <si>
    <t>-1386713679</t>
  </si>
  <si>
    <t>10321100</t>
  </si>
  <si>
    <t>zahradní substrát pro výsadbu VL</t>
  </si>
  <si>
    <t>703599343</t>
  </si>
  <si>
    <t>Poznámka k položce:_x000d_
substrát: směs ornice, kompostu a písku</t>
  </si>
  <si>
    <t>4,5*1,2 'Přepočtené koeficientem množství</t>
  </si>
  <si>
    <t>184102115</t>
  </si>
  <si>
    <t>Výsadba dřeviny s balem D do 0,6 m do jamky se zalitím v rovině a svahu do 1:5</t>
  </si>
  <si>
    <t>1304179198</t>
  </si>
  <si>
    <t>Acer platanoides, vel. 14-16, ZB</t>
  </si>
  <si>
    <t>1987615399</t>
  </si>
  <si>
    <t>006.4</t>
  </si>
  <si>
    <t>Acer tataricum, vel. 12-14, ZB</t>
  </si>
  <si>
    <t>-399764592</t>
  </si>
  <si>
    <t>006.5</t>
  </si>
  <si>
    <t>Betula pendula, vel. 14-16, ZB</t>
  </si>
  <si>
    <t>38222871</t>
  </si>
  <si>
    <t>006.6</t>
  </si>
  <si>
    <t>Prunus serrulata 'Kanzan', vel. 14-16, ZB</t>
  </si>
  <si>
    <t>-1194246306</t>
  </si>
  <si>
    <t>185802114</t>
  </si>
  <si>
    <t>Hnojení půdy umělým hnojivem k jednotlivým rostlinám v rovině a svahu do 1:5</t>
  </si>
  <si>
    <t>1685949907</t>
  </si>
  <si>
    <t>03_013</t>
  </si>
  <si>
    <t>Hnojivo pro dřeviny s pozvolným uvolňováním živin</t>
  </si>
  <si>
    <t>-2036088631</t>
  </si>
  <si>
    <t xml:space="preserve">Poznámka k položce:_x000d_
40g/1 strom_x000d_
9 ks stromů  x 0,04 Kg = 0,36 kg</t>
  </si>
  <si>
    <t>03_002</t>
  </si>
  <si>
    <t>Půdní kondicioner, prášková frakce</t>
  </si>
  <si>
    <t>168666594</t>
  </si>
  <si>
    <t>Poznámka k položce:_x000d_
800g /m3_x000d_
9 ks stromů x 0,8 kg = 7,2 kg</t>
  </si>
  <si>
    <t>184808221</t>
  </si>
  <si>
    <t>Ochrana sazenic proti škodám zvěří ovázáním rákosem</t>
  </si>
  <si>
    <t>-1386513126</t>
  </si>
  <si>
    <t>34</t>
  </si>
  <si>
    <t>009_001</t>
  </si>
  <si>
    <t>Rákosová rohož</t>
  </si>
  <si>
    <t>-973601191</t>
  </si>
  <si>
    <t xml:space="preserve">Poznámka k položce:_x000d_
výška 1,8m_x000d_
0,2m / 1 strom_x000d_
9 stromů x 0,2 = 1,8 m_x000d_
</t>
  </si>
  <si>
    <t>184215133</t>
  </si>
  <si>
    <t>Ukotvení kmene dřevin třemi kůly D do 0,1 m délky do 3 m</t>
  </si>
  <si>
    <t>-2001998384</t>
  </si>
  <si>
    <t>03_009</t>
  </si>
  <si>
    <t>Kůl frézovaný se špicí, průměr 6cm, délka 250cm</t>
  </si>
  <si>
    <t>2108134524</t>
  </si>
  <si>
    <t>Poznámka k položce:_x000d_
průměr 7cm, délka 250cm</t>
  </si>
  <si>
    <t>03_010</t>
  </si>
  <si>
    <t>Příčka z půlené frézované kulatiny</t>
  </si>
  <si>
    <t>-993904231</t>
  </si>
  <si>
    <t>Poznámka k položce:_x000d_
 prům. 7cm, délka 50cm</t>
  </si>
  <si>
    <t>03_011</t>
  </si>
  <si>
    <t>Úvazek - popruh PP černý</t>
  </si>
  <si>
    <t>-1594366276</t>
  </si>
  <si>
    <t>Poznámka k položce:_x000d_
2m / strom</t>
  </si>
  <si>
    <t>184911421</t>
  </si>
  <si>
    <t>Mulčování rostlin kůrou tl. do 0,1 m v rovině a svahu do 1:5</t>
  </si>
  <si>
    <t>-694200187</t>
  </si>
  <si>
    <t>103911000</t>
  </si>
  <si>
    <t>kůra mulčovací VL</t>
  </si>
  <si>
    <t>-1321383445</t>
  </si>
  <si>
    <t>1763484366</t>
  </si>
  <si>
    <t>Poznámka k položce:_x000d_
Komparativní řez při výsadbě</t>
  </si>
  <si>
    <t>185804311</t>
  </si>
  <si>
    <t>Zalití rostlin vodou plocha do 20 m2</t>
  </si>
  <si>
    <t>-362907088</t>
  </si>
  <si>
    <t>Poznámka k položce:_x000d_
60-80l / 1 strom</t>
  </si>
  <si>
    <t>082113210</t>
  </si>
  <si>
    <t>voda pitná pro ostatní odběratele</t>
  </si>
  <si>
    <t>-1432258471</t>
  </si>
  <si>
    <t>Výsadba vícekmenných stromů</t>
  </si>
  <si>
    <t>183101321</t>
  </si>
  <si>
    <t>Hloubení jamek pro vysazování rostlin v zemině tř.1 až 4 s výměnou půdy z 100% v rovině nebo na svahu do 1:5, objemu přes 0,40 do 1,00 m3</t>
  </si>
  <si>
    <t>-1339172073</t>
  </si>
  <si>
    <t>109103607</t>
  </si>
  <si>
    <t>4,16666666666667*1,2 'Přepočtené koeficientem množství</t>
  </si>
  <si>
    <t>-382190977</t>
  </si>
  <si>
    <t>002_001</t>
  </si>
  <si>
    <t>1147661594</t>
  </si>
  <si>
    <t>20*1,06 'Přepočtené koeficientem množství</t>
  </si>
  <si>
    <t>48</t>
  </si>
  <si>
    <t>1720015292</t>
  </si>
  <si>
    <t>49</t>
  </si>
  <si>
    <t>006.9</t>
  </si>
  <si>
    <t>Platanus x acerifolia, vícekmen, vel. 400-450, ZB</t>
  </si>
  <si>
    <t>189293087</t>
  </si>
  <si>
    <t>Poznámka k položce:_x000d_
Bude se jednat o jednu zapěstovanou dřevinu, minimálně se čtyřmi výhony. V žádném případě nebude pro výsadbu použita sazenice sesazená z několika kusů stejných dřevin !!!</t>
  </si>
  <si>
    <t>50</t>
  </si>
  <si>
    <t>-1803181473</t>
  </si>
  <si>
    <t>51</t>
  </si>
  <si>
    <t>934792849</t>
  </si>
  <si>
    <t xml:space="preserve">Poznámka k položce:_x000d_
40g/1 strom_x000d_
5 ks stromů  x 0,04 Kg = 0,2 kg</t>
  </si>
  <si>
    <t>52</t>
  </si>
  <si>
    <t>1619878150</t>
  </si>
  <si>
    <t>Poznámka k položce:_x000d_
800g /m3_x000d_
5 ks stromů x 0,8 kg = 4 kg</t>
  </si>
  <si>
    <t>53</t>
  </si>
  <si>
    <t>184215211</t>
  </si>
  <si>
    <t>Ukotvení dřeviny podzemním kotvením do volné zeminy tř. 1 až 4, obvodu kmene do 250 mm</t>
  </si>
  <si>
    <t>609488459</t>
  </si>
  <si>
    <t>03_020</t>
  </si>
  <si>
    <t>Zemní kotva</t>
  </si>
  <si>
    <t>-1348187819</t>
  </si>
  <si>
    <t>Poznámka k položce:_x000d_
zemní kotvení do volné půdy_x000d_
systém určený pro kotvení stromů o obvodu kmene 8-20 cm a výšce kmene 3-5 m_x000d_
provedení dle PD</t>
  </si>
  <si>
    <t>184911151</t>
  </si>
  <si>
    <t>Mulčování záhonů kačírkem nebo drceným kamenivem tloušťky mulče přes 20 do 50 mm v rovině nebo na svahu do 1:5</t>
  </si>
  <si>
    <t>-2080770242</t>
  </si>
  <si>
    <t>58337401</t>
  </si>
  <si>
    <t>kamenivo dekorační (kačírek) frakce 8/16</t>
  </si>
  <si>
    <t>866384961</t>
  </si>
  <si>
    <t>Poznámka k položce:_x000d_
0,15 m3, tl. 3 cm_x000d_
béžová barva odpovídající odstínu lomové výsivky navazujícího mlatu</t>
  </si>
  <si>
    <t>184852321.1</t>
  </si>
  <si>
    <t>Řez stromů prováděný lezeckou technikou výchovný (S-RV) špičáky a keřové stromy, výšky do 4 m</t>
  </si>
  <si>
    <t>1120959176</t>
  </si>
  <si>
    <t>58</t>
  </si>
  <si>
    <t>-179357160</t>
  </si>
  <si>
    <t>-1780962201</t>
  </si>
  <si>
    <t>Výsadba solitérních keřů</t>
  </si>
  <si>
    <t>60</t>
  </si>
  <si>
    <t>183101213</t>
  </si>
  <si>
    <t>Hloubení jamek pro vysazování rostlin v zemině tř.1 až 4 s výměnou půdy z 50% v rovině nebo na svahu do 1:5, objemu přes 0,02 do 0,05 m3</t>
  </si>
  <si>
    <t>-744386784</t>
  </si>
  <si>
    <t>-2016804402</t>
  </si>
  <si>
    <t>0,0208333333333333*1,2 'Přepočtené koeficientem množství</t>
  </si>
  <si>
    <t>184102112</t>
  </si>
  <si>
    <t>Výsadba dřeviny s balem do předem vyhloubené jamky se zalitím v rovině nebo na svahu do 1:5, při průměru balu přes 200 do 300 mm</t>
  </si>
  <si>
    <t>-1751403243</t>
  </si>
  <si>
    <t>63</t>
  </si>
  <si>
    <t>006.8</t>
  </si>
  <si>
    <t>Juniperus x media, vel. 40-50, Ko</t>
  </si>
  <si>
    <t>595229846</t>
  </si>
  <si>
    <t>64</t>
  </si>
  <si>
    <t>-1372887954</t>
  </si>
  <si>
    <t>65</t>
  </si>
  <si>
    <t>915353170</t>
  </si>
  <si>
    <t xml:space="preserve">Poznámka k položce:_x000d_
20g/1 keř_x000d_
</t>
  </si>
  <si>
    <t>1063095044</t>
  </si>
  <si>
    <t>67</t>
  </si>
  <si>
    <t>2104813185</t>
  </si>
  <si>
    <t>164826471</t>
  </si>
  <si>
    <t>Poznámka k položce:_x000d_
20-30 l / keř</t>
  </si>
  <si>
    <t>-1639040241</t>
  </si>
  <si>
    <t>Založení skupin keřů</t>
  </si>
  <si>
    <t>184802111</t>
  </si>
  <si>
    <t>Chemické odplevelení před založením kultury nad 20 m2 postřikem na široko v rovině a svahu do 1:5</t>
  </si>
  <si>
    <t>1179854157</t>
  </si>
  <si>
    <t>Poznámka k položce:_x000d_
2x</t>
  </si>
  <si>
    <t>318*2 'Přepočtené koeficientem množství</t>
  </si>
  <si>
    <t>184802211</t>
  </si>
  <si>
    <t>Chemické odplevelení půdy před založením kultury, trávníku nebo zpevněných ploch o výměře jednotlivě přes 20 m2 na svahu přes 1:5 do 1:2 postřikem na široko</t>
  </si>
  <si>
    <t>-852983918</t>
  </si>
  <si>
    <t>11*2 'Přepočtené koeficientem množství</t>
  </si>
  <si>
    <t>252340010</t>
  </si>
  <si>
    <t>herbicid totální systémový, bal. 1 l</t>
  </si>
  <si>
    <t>litr</t>
  </si>
  <si>
    <t>2002174144</t>
  </si>
  <si>
    <t>Poznámka k položce:_x000d_
40 ml / 10l / 100m2</t>
  </si>
  <si>
    <t>73</t>
  </si>
  <si>
    <t>955953585</t>
  </si>
  <si>
    <t>74</t>
  </si>
  <si>
    <t>1392169337</t>
  </si>
  <si>
    <t>87*1,06 'Přepočtené koeficientem množství</t>
  </si>
  <si>
    <t>183403114</t>
  </si>
  <si>
    <t>Obdělání půdy kultivátorováním v rovině a svahu do 1:5</t>
  </si>
  <si>
    <t>195909712</t>
  </si>
  <si>
    <t>76</t>
  </si>
  <si>
    <t>183403115</t>
  </si>
  <si>
    <t>Obdělání půdy kultivátorováním na svahu přes 1:5 do 1:2</t>
  </si>
  <si>
    <t>146913133</t>
  </si>
  <si>
    <t>77</t>
  </si>
  <si>
    <t>183403111</t>
  </si>
  <si>
    <t>Obdělání půdy nakopáním na hloubku do 0,1 m v rovině a svahu do 1:5</t>
  </si>
  <si>
    <t>488135061</t>
  </si>
  <si>
    <t>78</t>
  </si>
  <si>
    <t>183403211</t>
  </si>
  <si>
    <t>Obdělání půdy nakopáním hl. přes 50 do 100 mm na svahu přes 1:5 do 1:2</t>
  </si>
  <si>
    <t>-1350791627</t>
  </si>
  <si>
    <t>79</t>
  </si>
  <si>
    <t>183403153</t>
  </si>
  <si>
    <t>Obdělání půdy hrabáním v rovině a svahu do 1:5</t>
  </si>
  <si>
    <t>-1745567538</t>
  </si>
  <si>
    <t>80</t>
  </si>
  <si>
    <t>183403253</t>
  </si>
  <si>
    <t>Obdělání půdy hrabáním na svahu přes 1:5 do 1:2</t>
  </si>
  <si>
    <t>568569959</t>
  </si>
  <si>
    <t>81</t>
  </si>
  <si>
    <t>183111114</t>
  </si>
  <si>
    <t>Hloubení jamek pro vysazování rostlin v zemině tř.1 až 4 bez výměny půdy v rovině nebo na svahu do 1:5, objemu přes 0,01 do 0,02 m3</t>
  </si>
  <si>
    <t>-1839662374</t>
  </si>
  <si>
    <t>82</t>
  </si>
  <si>
    <t>183112131</t>
  </si>
  <si>
    <t>Hloubení jamek pro vysazování rostlin v zemině tř.1 až 4 bez výměny půdy na svahu přes 1:5 do 1:2, objemu přes 0,01 do 0,02 m3</t>
  </si>
  <si>
    <t>-1169875653</t>
  </si>
  <si>
    <t>83</t>
  </si>
  <si>
    <t>184102111</t>
  </si>
  <si>
    <t>Výsadba dřeviny s balem do předem vyhloubené jamky se zalitím v rovině nebo na svahu do 1:5, při průměru balu přes 100 do 200 mm</t>
  </si>
  <si>
    <t>-147034827</t>
  </si>
  <si>
    <t>84</t>
  </si>
  <si>
    <t>184102121</t>
  </si>
  <si>
    <t>Výsadba dřeviny s balem do předem vyhloubené jamky se zalitím na svahu přes 1:5 do 1:2, při průměru balu přes 100 do 200 mm</t>
  </si>
  <si>
    <t>-624167954</t>
  </si>
  <si>
    <t>85</t>
  </si>
  <si>
    <t>006.4.1</t>
  </si>
  <si>
    <t>Cotoneaster bullatus, vel. 30 - 40, Ko</t>
  </si>
  <si>
    <t>-1218655735</t>
  </si>
  <si>
    <t>86</t>
  </si>
  <si>
    <t>006.16</t>
  </si>
  <si>
    <t>Euonymus europaeus, vel. 30-40, ko</t>
  </si>
  <si>
    <t>304328638</t>
  </si>
  <si>
    <t>87</t>
  </si>
  <si>
    <t>006.6.1</t>
  </si>
  <si>
    <t>Forsythia x intermedia, vel. 30 - 40, Ko</t>
  </si>
  <si>
    <t>700590642</t>
  </si>
  <si>
    <t>88</t>
  </si>
  <si>
    <t>006.8.1</t>
  </si>
  <si>
    <t>Ligustrum vulgare, vel. 30 - 40, Ko</t>
  </si>
  <si>
    <t>-315700833</t>
  </si>
  <si>
    <t>89</t>
  </si>
  <si>
    <t>006.17</t>
  </si>
  <si>
    <t>Philadelphus coronarius, vel. 30-40, ko</t>
  </si>
  <si>
    <t>-606403184</t>
  </si>
  <si>
    <t>90</t>
  </si>
  <si>
    <t>006.10</t>
  </si>
  <si>
    <t>Physocarpus opulifolius, vel. 30 - 40, Ko</t>
  </si>
  <si>
    <t>444264470</t>
  </si>
  <si>
    <t>91</t>
  </si>
  <si>
    <t>006.11</t>
  </si>
  <si>
    <t>Prunus laurocerasus 'Otto Luyken', vel. 30 - 40, Ko</t>
  </si>
  <si>
    <t>-2116272384</t>
  </si>
  <si>
    <t>92</t>
  </si>
  <si>
    <t>006.18</t>
  </si>
  <si>
    <t>Ribes alpinum, vel. 30-40, ko</t>
  </si>
  <si>
    <t>34206877</t>
  </si>
  <si>
    <t>93</t>
  </si>
  <si>
    <t>006.19</t>
  </si>
  <si>
    <t>Viburnum rhytidophyllum, vel. 30-40, ko</t>
  </si>
  <si>
    <t>-1777461009</t>
  </si>
  <si>
    <t>94</t>
  </si>
  <si>
    <t>1349622703</t>
  </si>
  <si>
    <t>95</t>
  </si>
  <si>
    <t>184911422</t>
  </si>
  <si>
    <t>Mulčování vysazených rostlin mulčovací kůrou, tl. do 100 mm na svahu přes 1:5 do 1:2</t>
  </si>
  <si>
    <t>-1280317822</t>
  </si>
  <si>
    <t>Poznámka k položce:_x000d_
cena vč. zřízení dřevěných přehrážek v mírném svahu u kontejnerového stání, výška přehrážek 80mm, celková délka 10,8m</t>
  </si>
  <si>
    <t>96</t>
  </si>
  <si>
    <t>1612611055</t>
  </si>
  <si>
    <t>97</t>
  </si>
  <si>
    <t>185804312</t>
  </si>
  <si>
    <t>Zalití rostlin vodou plocha přes 20 m2</t>
  </si>
  <si>
    <t>1764040721</t>
  </si>
  <si>
    <t>Poznámka k položce:_x000d_
20-30l/m2</t>
  </si>
  <si>
    <t>98</t>
  </si>
  <si>
    <t>465705867</t>
  </si>
  <si>
    <t>Založení trvalkového záhonu</t>
  </si>
  <si>
    <t>-323906896</t>
  </si>
  <si>
    <t>74*2 'Přepočtené koeficientem množství</t>
  </si>
  <si>
    <t>-945739992</t>
  </si>
  <si>
    <t>101</t>
  </si>
  <si>
    <t>181006111</t>
  </si>
  <si>
    <t>Rozprostření zemin tl vrstvy do 0,1 m schopných zúrodnění v rovině a sklonu do 1:5</t>
  </si>
  <si>
    <t>-2104310128</t>
  </si>
  <si>
    <t>102</t>
  </si>
  <si>
    <t>-401201641</t>
  </si>
  <si>
    <t>Poznámka k položce:_x000d_
substrát: směs ornice, kompostu a písku_x000d_
tl. 10 cm</t>
  </si>
  <si>
    <t>6,16666666666667*1,2 'Přepočtené koeficientem množství</t>
  </si>
  <si>
    <t>103</t>
  </si>
  <si>
    <t>-1496486495</t>
  </si>
  <si>
    <t>104</t>
  </si>
  <si>
    <t>1568851006</t>
  </si>
  <si>
    <t>105</t>
  </si>
  <si>
    <t>936348393</t>
  </si>
  <si>
    <t>106</t>
  </si>
  <si>
    <t>183111111</t>
  </si>
  <si>
    <t>Hloubení jamek pro vysazování rostlin v zemině tř.1 až 4 bez výměny půdy v rovině nebo na svahu do 1:5, objemu do 0,002 m3</t>
  </si>
  <si>
    <t>2014439081</t>
  </si>
  <si>
    <t>Poznámka k položce:_x000d_
374 kusů trvalek_x000d_
63 kusů okrasných travin_x000d_
cibuloviny v hnízdech po 3 kusech - celkem 13 hnízd</t>
  </si>
  <si>
    <t>107</t>
  </si>
  <si>
    <t>183211322</t>
  </si>
  <si>
    <t>Výsadba květin hrnkových D květináče do 120 mm</t>
  </si>
  <si>
    <t>-2103958781</t>
  </si>
  <si>
    <t>108</t>
  </si>
  <si>
    <t>M014</t>
  </si>
  <si>
    <t>Calamintha nepeta</t>
  </si>
  <si>
    <t>-90947095</t>
  </si>
  <si>
    <t>109</t>
  </si>
  <si>
    <t>M015</t>
  </si>
  <si>
    <t>Gaura lindheimeri</t>
  </si>
  <si>
    <t>2028758953</t>
  </si>
  <si>
    <t>110</t>
  </si>
  <si>
    <t>M016</t>
  </si>
  <si>
    <t>Nepeta x faassenii</t>
  </si>
  <si>
    <t>470268983</t>
  </si>
  <si>
    <t>111</t>
  </si>
  <si>
    <t>M017</t>
  </si>
  <si>
    <t>Salvia nemorosa 'Caradonna'</t>
  </si>
  <si>
    <t>1631994228</t>
  </si>
  <si>
    <t>112</t>
  </si>
  <si>
    <t>M018</t>
  </si>
  <si>
    <t>Sedum telephium</t>
  </si>
  <si>
    <t>1546836629</t>
  </si>
  <si>
    <t>113</t>
  </si>
  <si>
    <t>M019</t>
  </si>
  <si>
    <t>Stachys byzantina</t>
  </si>
  <si>
    <t>547406016</t>
  </si>
  <si>
    <t>114</t>
  </si>
  <si>
    <t>M020</t>
  </si>
  <si>
    <t>Calamagrostis acutiflora 'Karl Foerster'</t>
  </si>
  <si>
    <t>1278653975</t>
  </si>
  <si>
    <t>115</t>
  </si>
  <si>
    <t>M021</t>
  </si>
  <si>
    <t>Pennisetum alopecuroides 'Hameln'</t>
  </si>
  <si>
    <t>-1699750694</t>
  </si>
  <si>
    <t>116</t>
  </si>
  <si>
    <t>183211313</t>
  </si>
  <si>
    <t>Výsadba květin do připravené půdy se zalitím do připravené půdy, se zalitím cibulí nebo hlíz</t>
  </si>
  <si>
    <t>-831743363</t>
  </si>
  <si>
    <t>Poznámka k položce:_x000d_
hnízda po 3 ks</t>
  </si>
  <si>
    <t>117</t>
  </si>
  <si>
    <t>M013</t>
  </si>
  <si>
    <t>Allium sphaerocephalon</t>
  </si>
  <si>
    <t>-226792587</t>
  </si>
  <si>
    <t>118</t>
  </si>
  <si>
    <t>184911161</t>
  </si>
  <si>
    <t>Mulčování záhonů kačírkem tl. vrstvy do 0,1 m v rovině a svahu do 1:5</t>
  </si>
  <si>
    <t>636864239</t>
  </si>
  <si>
    <t>Poznámka k položce:_x000d_
záhon okrasných travin a dosadba trvalkového záhonu</t>
  </si>
  <si>
    <t>119</t>
  </si>
  <si>
    <t>583438720.1</t>
  </si>
  <si>
    <t>kačírek frakce 8-16</t>
  </si>
  <si>
    <t>-1813537243</t>
  </si>
  <si>
    <t>Poznámka k položce:_x000d_
tl. 7cm</t>
  </si>
  <si>
    <t>120</t>
  </si>
  <si>
    <t>1873818510</t>
  </si>
  <si>
    <t>Poznámka k položce:_x000d_
20-30l / m2</t>
  </si>
  <si>
    <t>121</t>
  </si>
  <si>
    <t>-1136501734</t>
  </si>
  <si>
    <t>Založení podrostových společenstev (trvalky a traviny ve svahu)</t>
  </si>
  <si>
    <t>122</t>
  </si>
  <si>
    <t>184802311</t>
  </si>
  <si>
    <t>Chemické odplevelení půdy před založením kultury, trávníku nebo zpevněných ploch o výměře jednotlivě přes 20 m2 na svahu přes 1:2 do 1:1 postřikem na široko</t>
  </si>
  <si>
    <t>-1543990489</t>
  </si>
  <si>
    <t>77*2 'Přepočtené koeficientem množství</t>
  </si>
  <si>
    <t>123</t>
  </si>
  <si>
    <t>2010148311</t>
  </si>
  <si>
    <t>124</t>
  </si>
  <si>
    <t>759053369</t>
  </si>
  <si>
    <t>125</t>
  </si>
  <si>
    <t>-1757240501</t>
  </si>
  <si>
    <t>43*1,06 'Přepočtené koeficientem množství</t>
  </si>
  <si>
    <t>126</t>
  </si>
  <si>
    <t>183403331</t>
  </si>
  <si>
    <t>Obdělání půdy rytím půdy hl. do 200 mm v zemině tř. 1 až 2 na svahu přes 1:2 do 1:1</t>
  </si>
  <si>
    <t>-1632380692</t>
  </si>
  <si>
    <t>127</t>
  </si>
  <si>
    <t>183403311</t>
  </si>
  <si>
    <t>Obdělání půdy nakopáním hl. přes 50 do 100 mm na svahu přes 1:2 do 1:1</t>
  </si>
  <si>
    <t>-1753397259</t>
  </si>
  <si>
    <t>128</t>
  </si>
  <si>
    <t>183403353</t>
  </si>
  <si>
    <t>Obdělání půdy hrabáním na svahu přes 1:2 do 1:1</t>
  </si>
  <si>
    <t>705839673</t>
  </si>
  <si>
    <t>129</t>
  </si>
  <si>
    <t>184911314.1</t>
  </si>
  <si>
    <t>Položení protierozní sítě ve svahu přes 1:1</t>
  </si>
  <si>
    <t>24966110</t>
  </si>
  <si>
    <t>130</t>
  </si>
  <si>
    <t>Protierozní síť 700g/m2</t>
  </si>
  <si>
    <t>1034918930</t>
  </si>
  <si>
    <t>Poznámka k položce:_x000d_
 vč. překryvů 15%</t>
  </si>
  <si>
    <t>77*1,15 'Přepočtené koeficientem množství</t>
  </si>
  <si>
    <t>183115111</t>
  </si>
  <si>
    <t>Hloubení jamek pro vysazování rostlin v zemině tř.1 až 4 bez výměny půdy na svahu přes 1:2 do 1:1, objemu do 0,002 m3</t>
  </si>
  <si>
    <t>-972059304</t>
  </si>
  <si>
    <t>132</t>
  </si>
  <si>
    <t>1371252580</t>
  </si>
  <si>
    <t>133</t>
  </si>
  <si>
    <t>006.16.1</t>
  </si>
  <si>
    <t>Epimedium x rubrum</t>
  </si>
  <si>
    <t>944385377</t>
  </si>
  <si>
    <t>134</t>
  </si>
  <si>
    <t>M005</t>
  </si>
  <si>
    <t>Carex morrowii 'Irish Green'</t>
  </si>
  <si>
    <t>-1410901684</t>
  </si>
  <si>
    <t>135</t>
  </si>
  <si>
    <t>M006</t>
  </si>
  <si>
    <t>Deschampsia cespitosa 'Pálava'</t>
  </si>
  <si>
    <t>-1562074796</t>
  </si>
  <si>
    <t>136</t>
  </si>
  <si>
    <t>184911423.1</t>
  </si>
  <si>
    <t>Mulčování rostlin štěpkou tl. do 0,1 m ve svahu přes 1:2 do 1:1</t>
  </si>
  <si>
    <t>922982696</t>
  </si>
  <si>
    <t>137</t>
  </si>
  <si>
    <t>103911000.1</t>
  </si>
  <si>
    <t>mulčovací odleželá štěpka VL</t>
  </si>
  <si>
    <t>345757480</t>
  </si>
  <si>
    <t>77*0,1 'Přepočtené koeficientem množství</t>
  </si>
  <si>
    <t>138</t>
  </si>
  <si>
    <t>-260836074</t>
  </si>
  <si>
    <t>139</t>
  </si>
  <si>
    <t>-1873493151</t>
  </si>
  <si>
    <t>Dosadba trvalkového záhonu</t>
  </si>
  <si>
    <t>-1123508217</t>
  </si>
  <si>
    <t>22*2 'Přepočtené koeficientem množství</t>
  </si>
  <si>
    <t>935123297</t>
  </si>
  <si>
    <t>916111122</t>
  </si>
  <si>
    <t>Osazení silniční obruby z dlažebních kostek v jedné řadě s ložem tl. přes 50 do 100 mm, s vyplněním a zatřením spár cementovou maltou z drobných kostek bez boční opěry, do lože z betonu prostého tř. C 12/15</t>
  </si>
  <si>
    <t>-416566229</t>
  </si>
  <si>
    <t>Poznámka k položce:_x000d_
rozšíření stávajícího trvalkového záhonu v části parku "u sklenářů" _x000d_
budou použity původní žulové kostky ze záhonu růží z parku</t>
  </si>
  <si>
    <t>143</t>
  </si>
  <si>
    <t>1256469461</t>
  </si>
  <si>
    <t>144</t>
  </si>
  <si>
    <t>204113928</t>
  </si>
  <si>
    <t>1,83333333333333*1,2 'Přepočtené koeficientem množství</t>
  </si>
  <si>
    <t>145</t>
  </si>
  <si>
    <t>1971431574</t>
  </si>
  <si>
    <t>330840776</t>
  </si>
  <si>
    <t>147</t>
  </si>
  <si>
    <t>-1434775840</t>
  </si>
  <si>
    <t>-1055842971</t>
  </si>
  <si>
    <t>149</t>
  </si>
  <si>
    <t>-1967586506</t>
  </si>
  <si>
    <t>150</t>
  </si>
  <si>
    <t>M001</t>
  </si>
  <si>
    <t>Alchemilla mollis</t>
  </si>
  <si>
    <t>-520289885</t>
  </si>
  <si>
    <t>151</t>
  </si>
  <si>
    <t>M002</t>
  </si>
  <si>
    <t>Geranium x cantabrigiense</t>
  </si>
  <si>
    <t>-371743974</t>
  </si>
  <si>
    <t>152</t>
  </si>
  <si>
    <t>006.18.1</t>
  </si>
  <si>
    <t>Geranium x macrorrhizum</t>
  </si>
  <si>
    <t>772749996</t>
  </si>
  <si>
    <t>153</t>
  </si>
  <si>
    <t>M003</t>
  </si>
  <si>
    <t>Heuchera sanguinea</t>
  </si>
  <si>
    <t>618715173</t>
  </si>
  <si>
    <t>154</t>
  </si>
  <si>
    <t>1283554787</t>
  </si>
  <si>
    <t>Poznámka k položce:_x000d_
plocha stávajícího záhonu 68m2 + nová část záhonu 22m2</t>
  </si>
  <si>
    <t>155</t>
  </si>
  <si>
    <t>506059339</t>
  </si>
  <si>
    <t>156</t>
  </si>
  <si>
    <t>-386954825</t>
  </si>
  <si>
    <t>157</t>
  </si>
  <si>
    <t>-1964647336</t>
  </si>
  <si>
    <t>Výsadba drobných cibulovin do trávníku</t>
  </si>
  <si>
    <t>158</t>
  </si>
  <si>
    <t>-1824521471</t>
  </si>
  <si>
    <t>159</t>
  </si>
  <si>
    <t>-1440518778</t>
  </si>
  <si>
    <t>160</t>
  </si>
  <si>
    <t>014_001</t>
  </si>
  <si>
    <t>Scilla siberica</t>
  </si>
  <si>
    <t>-1053681711</t>
  </si>
  <si>
    <t>Založení parkového trávníku</t>
  </si>
  <si>
    <t>-86058501</t>
  </si>
  <si>
    <t>Poznámka k položce:_x000d_
pro dosypání bude použita svrchní vrstva zeminy z výkopových prací a kvalitní zahradnický substrát v poměru 3:1, v místech dosyspání k okrajům cest a velkoformátových panelů, dosvahování k cestám_x000d_
celková předpokládaná spotřeba 24,1 m3</t>
  </si>
  <si>
    <t>162</t>
  </si>
  <si>
    <t>181006114</t>
  </si>
  <si>
    <t>Rozprostření zemin schopných zúrodnění v rovině a ve sklonu do 1:5, tloušťka vrstvy přes 0,20 do 0,30 m</t>
  </si>
  <si>
    <t>-1930025565</t>
  </si>
  <si>
    <t>Poznámka k položce:_x000d_
v místě původních zpevněných ploch_x000d_
pro dosypání bude použita svrchní vrstva zeminy z výkopových prací a kvalitní zahradnický substrát v poměru 3:1_x000d_
celková předpokládaná spotřeba 45,3 m3</t>
  </si>
  <si>
    <t>163</t>
  </si>
  <si>
    <t>-1068376040</t>
  </si>
  <si>
    <t>Poznámka k položce:_x000d_
substrát: směs ornice, kompostu a písku_x000d_
bude míchán ze zeminou ze svrchních vrstev výkopových prací v poměru 3 (výkopek):1 (substrát)</t>
  </si>
  <si>
    <t>14,4583333333333*1,2 'Přepočtené koeficientem množství</t>
  </si>
  <si>
    <t>164</t>
  </si>
  <si>
    <t>867540657</t>
  </si>
  <si>
    <t>165</t>
  </si>
  <si>
    <t>181411131</t>
  </si>
  <si>
    <t>Založení trávníku na půdě předem připravené plochy do 1000 m2 výsevem včetně utažení parkového v rovině nebo na svahu do 1:5</t>
  </si>
  <si>
    <t>-382408422</t>
  </si>
  <si>
    <t>Poznámka k položce:_x000d_
výsevek 30g/m2</t>
  </si>
  <si>
    <t>166</t>
  </si>
  <si>
    <t>005724100</t>
  </si>
  <si>
    <t>osivo směs travní parková</t>
  </si>
  <si>
    <t>-235509436</t>
  </si>
  <si>
    <t>Poznámka k položce:_x000d_
30 g / m2</t>
  </si>
  <si>
    <t>167</t>
  </si>
  <si>
    <t>-762981001</t>
  </si>
  <si>
    <t>168</t>
  </si>
  <si>
    <t>183403161</t>
  </si>
  <si>
    <t>Obdělání půdy válením v rovině a svahu do 1:5, po výsevu osiva</t>
  </si>
  <si>
    <t>-1744866120</t>
  </si>
  <si>
    <t>392*2 'Přepočtené koeficientem množství</t>
  </si>
  <si>
    <t>169</t>
  </si>
  <si>
    <t>1641390509</t>
  </si>
  <si>
    <t>Poznámka k položce:_x000d_
10x _x000d_
15-20 l vody /m2</t>
  </si>
  <si>
    <t>724854902</t>
  </si>
  <si>
    <t>167151101</t>
  </si>
  <si>
    <t>Nakládání, skládání a překládání neulehlého výkopku nebo sypaniny strojně nakládání, množství do 100 m3, z horniny třídy těžitelnosti I, skupiny 1 až 3</t>
  </si>
  <si>
    <t>1226181526</t>
  </si>
  <si>
    <t>Poznámka k položce:_x000d_
naložení ornice pro dovoz - pro položku 011 a 012_x000d_
_x000d_
celková potřeba 75,43 m3 zeminy - pol. 011 + 012_x000d_
40,47 m3 ornice použítá ze stavby_x000d_
_x000d_
potřeba dovozu 34,96m3 zeminy</t>
  </si>
  <si>
    <t>183</t>
  </si>
  <si>
    <t>2027492147</t>
  </si>
  <si>
    <t>Poznámka k položce:_x000d_
- pro položku 011 a 012_x000d_
převoz zeminy ze skládky na stavbu</t>
  </si>
  <si>
    <t>184</t>
  </si>
  <si>
    <t>768036449</t>
  </si>
  <si>
    <t xml:space="preserve">Poznámka k položce:_x000d_
- pro položku 011 a 012_x000d_
_x000d_
dalších  10 km_x000d_
34,96*10</t>
  </si>
  <si>
    <t>185</t>
  </si>
  <si>
    <t>1422076418</t>
  </si>
  <si>
    <t>Poznámka k položce:_x000d_
- pro položku 011 a 012_x000d_
_x000d_
uložení dovezené ornice na dočasnou deponii na stavbě</t>
  </si>
  <si>
    <t>10364101</t>
  </si>
  <si>
    <t xml:space="preserve">zemina pro terénní úpravy -  ornice</t>
  </si>
  <si>
    <t>1018318021</t>
  </si>
  <si>
    <t>Poznámka k položce:_x000d_
potřeba dovozu nové ornice_x000d_
_x000d_
34,96 m3_x000d_
_x000d_
0,96 t/m3_x000d_
_x000d_
34,96*0,96</t>
  </si>
  <si>
    <t>Regenerace parkového trávníku</t>
  </si>
  <si>
    <t>171</t>
  </si>
  <si>
    <t>2039059808</t>
  </si>
  <si>
    <t>Poznámka k položce:_x000d_
pro dosypání bude použita svrchní vrstva zeminy z výkopových prací a kvalitní zahradnický substrát v poměru 3:1_x000d_
tl. dosypání 2-3 cm_x000d_
celková předpokládaná spotřeba 31,17 m3</t>
  </si>
  <si>
    <t>-15840597</t>
  </si>
  <si>
    <t>6,494*1,2 'Přepočtené koeficientem množství</t>
  </si>
  <si>
    <t>-476723042</t>
  </si>
  <si>
    <t>181451131</t>
  </si>
  <si>
    <t>Založení trávníku na půdě předem připravené plochy přes 1000 m2 výsevem včetně utažení parkového v rovině nebo na svahu do 1:5</t>
  </si>
  <si>
    <t>307010472</t>
  </si>
  <si>
    <t xml:space="preserve">Poznámka k souboru cen:_x000d_
1. V cenách jsou započteny i náklady na pokosení, naložení a odvoz odpadu do 20 km se složením._x000d_
2. V cenách -1161 až -1164 nejsou započteny i náklady na zatravňovací textilii._x000d_
3. V cenách nejsou započteny náklady na:_x000d_
a) přípravu půdy,_x000d_
b) travní semeno, tyto náklady se oceňují ve specifikaci,_x000d_
c) vypletí a zalévání; tyto práce se oceňují cenami části C02 souborů cen 185 80-42 Vypletí a 185 80-43 Zalití rostlin vodou,_x000d_
d) srovnání terénu, tyto práce se oceňují souborem cen 181 1.-..Plošná úprava terénu._x000d_
4. V cenách o sklonu svahu přes 1:1 jsou uvažovány podmínky pro svahy běžně schůdné; bez použití lezeckých technik. V případě použití lezeckých technik se tyto náklady oceňují individuálně._x000d_
</t>
  </si>
  <si>
    <t>175</t>
  </si>
  <si>
    <t>355868203</t>
  </si>
  <si>
    <t>176</t>
  </si>
  <si>
    <t>2137172067</t>
  </si>
  <si>
    <t>177</t>
  </si>
  <si>
    <t>810914100</t>
  </si>
  <si>
    <t>1039*2 'Přepočtené koeficientem množství</t>
  </si>
  <si>
    <t>1798174322</t>
  </si>
  <si>
    <t>Poznámka k položce:_x000d_
15-20 l / m2_x000d_
10x</t>
  </si>
  <si>
    <t>-173611222</t>
  </si>
  <si>
    <t>-2130671362</t>
  </si>
  <si>
    <t>SO 04 - VRN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</si>
  <si>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</si>
  <si>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</si>
  <si>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</si>
  <si>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VRN9 - Ostatní náklady</t>
  </si>
  <si>
    <t>Vedlejší rozpočtové náklady</t>
  </si>
  <si>
    <t>VRN1</t>
  </si>
  <si>
    <t>012103000</t>
  </si>
  <si>
    <t>Geodetické práce před výstavbou - stavební část + zeleň</t>
  </si>
  <si>
    <t>-1228752948</t>
  </si>
  <si>
    <t>Poznámka k položce:_x000d_
rozměření a vytyčení cestní sítě a navvžených prvků - stavební část</t>
  </si>
  <si>
    <t>VRN3</t>
  </si>
  <si>
    <t>1650372467</t>
  </si>
  <si>
    <t>034103000</t>
  </si>
  <si>
    <t>Oplocení staveniště</t>
  </si>
  <si>
    <t>193290274</t>
  </si>
  <si>
    <t>035103001</t>
  </si>
  <si>
    <t>Pronájem ploch - zábory</t>
  </si>
  <si>
    <t>-953566202</t>
  </si>
  <si>
    <t>VRN9</t>
  </si>
  <si>
    <t>Ostatní náklady</t>
  </si>
  <si>
    <t>090001000</t>
  </si>
  <si>
    <t>Ostatní náklady (vytyčení inženýrských sítí apod.)</t>
  </si>
  <si>
    <t>-1041950109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</si>
  <si>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</si>
  <si>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</si>
  <si>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</si>
  <si>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</si>
  <si>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Trebuchet MS"/>
        <charset val="238"/>
        <i val="1"/>
        <color auto="1"/>
        <sz val="9"/>
        <scheme val="none"/>
      </rPr>
      <t xml:space="preserve">Rekapitulace stavby </t>
    </r>
    <r>
      <rPr>
        <rFont val="Trebuchet MS"/>
        <charset val="238"/>
        <color auto="1"/>
        <sz val="9"/>
        <scheme val="none"/>
      </rPr>
      <t>obsahuje sestavu Rekapitulace stavby a Rekapitulace objektů stavby a soupisů prací.</t>
    </r>
  </si>
  <si>
    <r>
      <t xml:space="preserve">V sestavě </t>
    </r>
    <r>
      <rPr>
        <rFont val="Trebuchet MS"/>
        <charset val="238"/>
        <b val="1"/>
        <color auto="1"/>
        <sz val="9"/>
        <scheme val="none"/>
      </rPr>
      <t>Rekapitulace stavby</t>
    </r>
    <r>
      <rPr>
        <rFont val="Trebuchet MS"/>
        <charset val="238"/>
        <color auto="1"/>
        <sz val="9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</si>
  <si>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</si>
  <si>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</si>
  <si>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Trebuchet MS"/>
        <charset val="238"/>
        <b val="1"/>
        <color auto="1"/>
        <sz val="9"/>
        <scheme val="none"/>
      </rPr>
      <t>Rekapitulace objektů stavby a soupisů prací</t>
    </r>
    <r>
      <rPr>
        <rFont val="Trebuchet MS"/>
        <charset val="238"/>
        <color auto="1"/>
        <sz val="9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</si>
  <si>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</si>
  <si>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</si>
  <si>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</si>
  <si>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</si>
  <si>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</si>
  <si>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</si>
  <si>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</si>
  <si>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</si>
  <si>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</si>
  <si>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</si>
  <si>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</si>
  <si>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</si>
  <si>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</si>
  <si>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Trebuchet MS"/>
        <charset val="238"/>
        <i val="1"/>
        <color auto="1"/>
        <sz val="9"/>
        <scheme val="none"/>
      </rPr>
      <t xml:space="preserve">Soupis prací </t>
    </r>
    <r>
      <rPr>
        <rFont val="Trebuchet MS"/>
        <charset val="238"/>
        <color auto="1"/>
        <sz val="9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</si>
  <si>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</si>
  <si>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Trebuchet MS"/>
        <charset val="238"/>
        <b val="1"/>
        <color auto="1"/>
        <sz val="9"/>
        <scheme val="none"/>
      </rPr>
      <t>Krycí list soupisu</t>
    </r>
    <r>
      <rPr>
        <rFont val="Trebuchet MS"/>
        <charset val="238"/>
        <color auto="1"/>
        <sz val="9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</si>
  <si>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</si>
  <si>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Trebuchet MS"/>
        <charset val="238"/>
        <b val="1"/>
        <color auto="1"/>
        <sz val="9"/>
        <scheme val="none"/>
      </rPr>
      <t>Rekapitulace členění soupisu prací</t>
    </r>
    <r>
      <rPr>
        <rFont val="Trebuchet MS"/>
        <charset val="238"/>
        <color auto="1"/>
        <sz val="9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</si>
  <si>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</si>
  <si>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Trebuchet MS"/>
        <charset val="238"/>
        <b val="1"/>
        <color auto="1"/>
        <sz val="9"/>
        <scheme val="none"/>
      </rPr>
      <t xml:space="preserve">Soupis prací </t>
    </r>
    <r>
      <rPr>
        <rFont val="Trebuchet MS"/>
        <charset val="238"/>
        <color auto="1"/>
        <sz val="9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</si>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</sst>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  <font>
      <i/>
      <sz val="9"/>
      <name val="Trebuchet MS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3" fillId="0" borderId="0" applyNumberFormat="0" applyFill="0" applyBorder="0" applyAlignment="0" applyProtection="0"/>
  </cellStyleXfs>
  <cellXfs count="34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6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19" fillId="0" borderId="15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0" fillId="4" borderId="8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right" vertical="center"/>
    </xf>
    <xf numFmtId="0" fontId="20" fillId="4" borderId="9" xfId="0" applyFont="1" applyFill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8" fillId="0" borderId="15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7" fillId="0" borderId="15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166" fontId="27" fillId="0" borderId="21" xfId="0" applyNumberFormat="1" applyFont="1" applyBorder="1" applyAlignment="1" applyProtection="1">
      <alignment vertical="center"/>
    </xf>
    <xf numFmtId="4" fontId="27" fillId="0" borderId="22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3" xfId="0" applyBorder="1" applyProtection="1">
      <protection locked="0"/>
    </xf>
    <xf numFmtId="0" fontId="12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0" fillId="0" borderId="13" xfId="0" applyFont="1" applyBorder="1" applyAlignment="1" applyProtection="1">
      <alignment vertical="center"/>
      <protection locked="0"/>
    </xf>
    <xf numFmtId="0" fontId="16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0" fontId="0" fillId="4" borderId="8" xfId="0" applyFont="1" applyFill="1" applyBorder="1" applyAlignment="1" applyProtection="1">
      <alignment vertical="center"/>
      <protection locked="0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1" xfId="0" applyFont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 wrapText="1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20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0" fontId="6" fillId="0" borderId="21" xfId="0" applyFont="1" applyBorder="1" applyAlignment="1" applyProtection="1">
      <alignment vertical="center"/>
      <protection locked="0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vertical="center"/>
      <protection locked="0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  <protection locked="0"/>
    </xf>
    <xf numFmtId="0" fontId="20" fillId="4" borderId="19" xfId="0" applyFont="1" applyFill="1" applyBorder="1" applyAlignment="1" applyProtection="1">
      <alignment horizontal="center" vertical="center" wrapText="1"/>
    </xf>
    <xf numFmtId="0" fontId="20" fillId="4" borderId="0" xfId="0" applyFont="1" applyFill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0" fillId="0" borderId="13" xfId="0" applyNumberFormat="1" applyFont="1" applyBorder="1" applyAlignment="1" applyProtection="1"/>
    <xf numFmtId="166" fontId="30" fillId="0" borderId="14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3" xfId="0" applyFont="1" applyBorder="1" applyAlignment="1" applyProtection="1">
      <alignment horizontal="center" vertical="center"/>
    </xf>
    <xf numFmtId="49" fontId="20" fillId="0" borderId="23" xfId="0" applyNumberFormat="1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center" vertical="center" wrapText="1"/>
    </xf>
    <xf numFmtId="167" fontId="20" fillId="0" borderId="23" xfId="0" applyNumberFormat="1" applyFont="1" applyBorder="1" applyAlignment="1" applyProtection="1">
      <alignment vertical="center"/>
    </xf>
    <xf numFmtId="4" fontId="20" fillId="2" borderId="23" xfId="0" applyNumberFormat="1" applyFont="1" applyFill="1" applyBorder="1" applyAlignment="1" applyProtection="1">
      <alignment vertical="center"/>
      <protection locked="0"/>
    </xf>
    <xf numFmtId="4" fontId="20" fillId="0" borderId="23" xfId="0" applyNumberFormat="1" applyFont="1" applyBorder="1" applyAlignment="1" applyProtection="1">
      <alignment vertical="center"/>
    </xf>
    <xf numFmtId="0" fontId="0" fillId="0" borderId="23" xfId="0" applyFont="1" applyBorder="1" applyAlignment="1" applyProtection="1">
      <alignment vertical="center"/>
    </xf>
    <xf numFmtId="0" fontId="21" fillId="2" borderId="15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6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0" xfId="0" applyFont="1" applyAlignment="1" applyProtection="1">
      <alignment horizontal="left" vertical="center"/>
    </xf>
    <xf numFmtId="0" fontId="33" fillId="0" borderId="0" xfId="0" applyFont="1" applyAlignment="1" applyProtection="1">
      <alignment vertical="center" wrapText="1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4" fillId="0" borderId="23" xfId="0" applyFont="1" applyBorder="1" applyAlignment="1" applyProtection="1">
      <alignment horizontal="center" vertical="center"/>
    </xf>
    <xf numFmtId="49" fontId="34" fillId="0" borderId="23" xfId="0" applyNumberFormat="1" applyFont="1" applyBorder="1" applyAlignment="1" applyProtection="1">
      <alignment horizontal="left" vertical="center" wrapText="1"/>
    </xf>
    <xf numFmtId="0" fontId="34" fillId="0" borderId="23" xfId="0" applyFont="1" applyBorder="1" applyAlignment="1" applyProtection="1">
      <alignment horizontal="left" vertical="center" wrapText="1"/>
    </xf>
    <xf numFmtId="0" fontId="34" fillId="0" borderId="23" xfId="0" applyFont="1" applyBorder="1" applyAlignment="1" applyProtection="1">
      <alignment horizontal="center" vertical="center" wrapText="1"/>
    </xf>
    <xf numFmtId="167" fontId="34" fillId="0" borderId="23" xfId="0" applyNumberFormat="1" applyFont="1" applyBorder="1" applyAlignment="1" applyProtection="1">
      <alignment vertical="center"/>
    </xf>
    <xf numFmtId="4" fontId="34" fillId="2" borderId="23" xfId="0" applyNumberFormat="1" applyFont="1" applyFill="1" applyBorder="1" applyAlignment="1" applyProtection="1">
      <alignment vertical="center"/>
      <protection locked="0"/>
    </xf>
    <xf numFmtId="4" fontId="34" fillId="0" borderId="23" xfId="0" applyNumberFormat="1" applyFont="1" applyBorder="1" applyAlignment="1" applyProtection="1">
      <alignment vertical="center"/>
    </xf>
    <xf numFmtId="0" fontId="35" fillId="0" borderId="23" xfId="0" applyFont="1" applyBorder="1" applyAlignment="1" applyProtection="1">
      <alignment vertical="center"/>
    </xf>
    <xf numFmtId="0" fontId="35" fillId="0" borderId="4" xfId="0" applyFont="1" applyBorder="1" applyAlignment="1">
      <alignment vertical="center"/>
    </xf>
    <xf numFmtId="0" fontId="34" fillId="2" borderId="15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1" fillId="2" borderId="20" xfId="0" applyFont="1" applyFill="1" applyBorder="1" applyAlignment="1" applyProtection="1">
      <alignment horizontal="left" vertical="center"/>
      <protection locked="0"/>
    </xf>
    <xf numFmtId="0" fontId="21" fillId="0" borderId="21" xfId="0" applyFont="1" applyBorder="1" applyAlignment="1" applyProtection="1">
      <alignment horizontal="center" vertical="center"/>
    </xf>
    <xf numFmtId="166" fontId="21" fillId="0" borderId="21" xfId="0" applyNumberFormat="1" applyFont="1" applyBorder="1" applyAlignment="1" applyProtection="1">
      <alignment vertical="center"/>
    </xf>
    <xf numFmtId="166" fontId="21" fillId="0" borderId="22" xfId="0" applyNumberFormat="1" applyFont="1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36" fillId="0" borderId="24" xfId="0" applyFont="1" applyBorder="1" applyAlignment="1">
      <alignment vertical="center" wrapText="1"/>
    </xf>
    <xf numFmtId="0" fontId="36" fillId="0" borderId="25" xfId="0" applyFont="1" applyBorder="1" applyAlignment="1">
      <alignment vertical="center" wrapText="1"/>
    </xf>
    <xf numFmtId="0" fontId="36" fillId="0" borderId="26" xfId="0" applyFont="1" applyBorder="1" applyAlignment="1">
      <alignment vertical="center" wrapText="1"/>
    </xf>
    <xf numFmtId="0" fontId="36" fillId="0" borderId="27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0" fontId="36" fillId="0" borderId="27" xfId="0" applyFont="1" applyBorder="1" applyAlignment="1">
      <alignment vertical="center" wrapText="1"/>
    </xf>
    <xf numFmtId="0" fontId="38" fillId="0" borderId="29" xfId="0" applyFont="1" applyBorder="1" applyAlignment="1">
      <alignment horizontal="left" wrapText="1"/>
    </xf>
    <xf numFmtId="0" fontId="36" fillId="0" borderId="28" xfId="0" applyFont="1" applyBorder="1" applyAlignment="1">
      <alignment vertical="center" wrapText="1"/>
    </xf>
    <xf numFmtId="0" fontId="38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39" fillId="0" borderId="27" xfId="0" applyFont="1" applyBorder="1" applyAlignment="1">
      <alignment vertical="center" wrapText="1"/>
    </xf>
    <xf numFmtId="0" fontId="39" fillId="0" borderId="1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vertical="center"/>
    </xf>
    <xf numFmtId="49" fontId="39" fillId="0" borderId="1" xfId="0" applyNumberFormat="1" applyFont="1" applyBorder="1" applyAlignment="1">
      <alignment horizontal="left" vertical="center" wrapText="1"/>
    </xf>
    <xf numFmtId="49" fontId="39" fillId="0" borderId="1" xfId="0" applyNumberFormat="1" applyFont="1" applyBorder="1" applyAlignment="1">
      <alignment vertical="center" wrapText="1"/>
    </xf>
    <xf numFmtId="0" fontId="36" fillId="0" borderId="30" xfId="0" applyFont="1" applyBorder="1" applyAlignment="1">
      <alignment vertical="center" wrapText="1"/>
    </xf>
    <xf numFmtId="0" fontId="40" fillId="0" borderId="29" xfId="0" applyFont="1" applyBorder="1" applyAlignment="1">
      <alignment vertical="center" wrapText="1"/>
    </xf>
    <xf numFmtId="0" fontId="36" fillId="0" borderId="31" xfId="0" applyFont="1" applyBorder="1" applyAlignment="1">
      <alignment vertical="center" wrapText="1"/>
    </xf>
    <xf numFmtId="0" fontId="36" fillId="0" borderId="1" xfId="0" applyFont="1" applyBorder="1" applyAlignment="1">
      <alignment vertical="top"/>
    </xf>
    <xf numFmtId="0" fontId="36" fillId="0" borderId="0" xfId="0" applyFont="1" applyAlignment="1">
      <alignment vertical="top"/>
    </xf>
    <xf numFmtId="0" fontId="36" fillId="0" borderId="24" xfId="0" applyFont="1" applyBorder="1" applyAlignment="1">
      <alignment horizontal="left" vertical="center"/>
    </xf>
    <xf numFmtId="0" fontId="36" fillId="0" borderId="25" xfId="0" applyFont="1" applyBorder="1" applyAlignment="1">
      <alignment horizontal="left" vertical="center"/>
    </xf>
    <xf numFmtId="0" fontId="36" fillId="0" borderId="26" xfId="0" applyFont="1" applyBorder="1" applyAlignment="1">
      <alignment horizontal="left" vertical="center"/>
    </xf>
    <xf numFmtId="0" fontId="36" fillId="0" borderId="27" xfId="0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/>
    </xf>
    <xf numFmtId="0" fontId="36" fillId="0" borderId="28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38" fillId="0" borderId="29" xfId="0" applyFont="1" applyBorder="1" applyAlignment="1">
      <alignment horizontal="left" vertical="center"/>
    </xf>
    <xf numFmtId="0" fontId="38" fillId="0" borderId="29" xfId="0" applyFont="1" applyBorder="1" applyAlignment="1">
      <alignment horizontal="center" vertical="center"/>
    </xf>
    <xf numFmtId="0" fontId="41" fillId="0" borderId="29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39" fillId="0" borderId="27" xfId="0" applyFont="1" applyBorder="1" applyAlignment="1">
      <alignment horizontal="left" vertical="center"/>
    </xf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36" fillId="0" borderId="30" xfId="0" applyFont="1" applyBorder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36" fillId="0" borderId="31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left" vertical="center" wrapText="1"/>
    </xf>
    <xf numFmtId="0" fontId="36" fillId="0" borderId="25" xfId="0" applyFont="1" applyBorder="1" applyAlignment="1">
      <alignment horizontal="left" vertical="center" wrapText="1"/>
    </xf>
    <xf numFmtId="0" fontId="36" fillId="0" borderId="26" xfId="0" applyFont="1" applyBorder="1" applyAlignment="1">
      <alignment horizontal="left" vertical="center" wrapText="1"/>
    </xf>
    <xf numFmtId="0" fontId="36" fillId="0" borderId="27" xfId="0" applyFont="1" applyBorder="1" applyAlignment="1">
      <alignment horizontal="left" vertical="center" wrapText="1"/>
    </xf>
    <xf numFmtId="0" fontId="36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/>
    </xf>
    <xf numFmtId="0" fontId="39" fillId="0" borderId="30" xfId="0" applyFont="1" applyBorder="1" applyAlignment="1">
      <alignment horizontal="left" vertical="center" wrapText="1"/>
    </xf>
    <xf numFmtId="0" fontId="39" fillId="0" borderId="29" xfId="0" applyFont="1" applyBorder="1" applyAlignment="1">
      <alignment horizontal="left" vertical="center" wrapText="1"/>
    </xf>
    <xf numFmtId="0" fontId="39" fillId="0" borderId="3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top"/>
    </xf>
    <xf numFmtId="0" fontId="39" fillId="0" borderId="1" xfId="0" applyFont="1" applyBorder="1" applyAlignment="1">
      <alignment horizontal="center" vertical="top"/>
    </xf>
    <xf numFmtId="0" fontId="39" fillId="0" borderId="30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41" fillId="0" borderId="0" xfId="0" applyFont="1" applyAlignment="1">
      <alignment vertical="center"/>
    </xf>
    <xf numFmtId="0" fontId="38" fillId="0" borderId="1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38" fillId="0" borderId="29" xfId="0" applyFont="1" applyBorder="1" applyAlignment="1">
      <alignment vertical="center"/>
    </xf>
    <xf numFmtId="0" fontId="0" fillId="0" borderId="1" xfId="0" applyBorder="1" applyAlignment="1">
      <alignment vertical="top"/>
    </xf>
    <xf numFmtId="49" fontId="39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38" fillId="0" borderId="29" xfId="0" applyFont="1" applyBorder="1" applyAlignment="1">
      <alignment horizontal="left"/>
    </xf>
    <xf numFmtId="0" fontId="41" fillId="0" borderId="29" xfId="0" applyFont="1" applyBorder="1" applyAlignment="1"/>
    <xf numFmtId="0" fontId="36" fillId="0" borderId="27" xfId="0" applyFont="1" applyBorder="1" applyAlignment="1">
      <alignment vertical="top"/>
    </xf>
    <xf numFmtId="0" fontId="36" fillId="0" borderId="28" xfId="0" applyFont="1" applyBorder="1" applyAlignment="1">
      <alignment vertical="top"/>
    </xf>
    <xf numFmtId="0" fontId="36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left" vertical="top"/>
    </xf>
    <xf numFmtId="0" fontId="36" fillId="0" borderId="30" xfId="0" applyFont="1" applyBorder="1" applyAlignment="1">
      <alignment vertical="top"/>
    </xf>
    <xf numFmtId="0" fontId="36" fillId="0" borderId="29" xfId="0" applyFont="1" applyBorder="1" applyAlignment="1">
      <alignment vertical="top"/>
    </xf>
    <xf numFmtId="0" fontId="36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styles" Target="styles.xml" /><Relationship Id="rId9" Type="http://schemas.openxmlformats.org/officeDocument/2006/relationships/theme" Target="theme/theme1.xml" /><Relationship Id="rId10" Type="http://schemas.openxmlformats.org/officeDocument/2006/relationships/calcChain" Target="calcChain.xml" /><Relationship Id="rId11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19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20</v>
      </c>
      <c r="AL7" s="21"/>
      <c r="AM7" s="21"/>
      <c r="AN7" s="26" t="s">
        <v>19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21</v>
      </c>
      <c r="E8" s="21"/>
      <c r="F8" s="21"/>
      <c r="G8" s="21"/>
      <c r="H8" s="21"/>
      <c r="I8" s="21"/>
      <c r="J8" s="21"/>
      <c r="K8" s="26" t="s">
        <v>22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23</v>
      </c>
      <c r="AL8" s="21"/>
      <c r="AM8" s="21"/>
      <c r="AN8" s="32" t="s">
        <v>24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25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26</v>
      </c>
      <c r="AL10" s="21"/>
      <c r="AM10" s="21"/>
      <c r="AN10" s="26" t="s">
        <v>27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28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29</v>
      </c>
      <c r="AL11" s="21"/>
      <c r="AM11" s="21"/>
      <c r="AN11" s="26" t="s">
        <v>19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30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26</v>
      </c>
      <c r="AL13" s="21"/>
      <c r="AM13" s="21"/>
      <c r="AN13" s="33" t="s">
        <v>31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31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29</v>
      </c>
      <c r="AL14" s="21"/>
      <c r="AM14" s="21"/>
      <c r="AN14" s="33" t="s">
        <v>31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32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26</v>
      </c>
      <c r="AL16" s="21"/>
      <c r="AM16" s="21"/>
      <c r="AN16" s="26" t="s">
        <v>19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22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29</v>
      </c>
      <c r="AL17" s="21"/>
      <c r="AM17" s="21"/>
      <c r="AN17" s="26" t="s">
        <v>19</v>
      </c>
      <c r="AO17" s="21"/>
      <c r="AP17" s="21"/>
      <c r="AQ17" s="21"/>
      <c r="AR17" s="19"/>
      <c r="BE17" s="30"/>
      <c r="BS17" s="16" t="s">
        <v>33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34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26</v>
      </c>
      <c r="AL19" s="21"/>
      <c r="AM19" s="21"/>
      <c r="AN19" s="26" t="s">
        <v>35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36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29</v>
      </c>
      <c r="AL20" s="21"/>
      <c r="AM20" s="21"/>
      <c r="AN20" s="26" t="s">
        <v>37</v>
      </c>
      <c r="AO20" s="21"/>
      <c r="AP20" s="21"/>
      <c r="AQ20" s="21"/>
      <c r="AR20" s="19"/>
      <c r="BE20" s="30"/>
      <c r="BS20" s="16" t="s">
        <v>4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38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107.25" customHeight="1">
      <c r="B23" s="20"/>
      <c r="C23" s="21"/>
      <c r="D23" s="21"/>
      <c r="E23" s="35" t="s">
        <v>39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40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ROUND(AG54,2)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41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42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43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44</v>
      </c>
      <c r="E29" s="46"/>
      <c r="F29" s="31" t="s">
        <v>45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ROUND(AZ54,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ROUND(AV54, 2)</f>
        <v>0</v>
      </c>
      <c r="AL29" s="46"/>
      <c r="AM29" s="46"/>
      <c r="AN29" s="46"/>
      <c r="AO29" s="46"/>
      <c r="AP29" s="46"/>
      <c r="AQ29" s="46"/>
      <c r="AR29" s="49"/>
      <c r="BE29" s="50"/>
    </row>
    <row r="30" s="3" customFormat="1" ht="14.4" customHeight="1">
      <c r="A30" s="3"/>
      <c r="B30" s="45"/>
      <c r="C30" s="46"/>
      <c r="D30" s="46"/>
      <c r="E30" s="46"/>
      <c r="F30" s="31" t="s">
        <v>46</v>
      </c>
      <c r="G30" s="46"/>
      <c r="H30" s="46"/>
      <c r="I30" s="46"/>
      <c r="J30" s="46"/>
      <c r="K30" s="46"/>
      <c r="L30" s="47">
        <v>0.14999999999999999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ROUND(BA54,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ROUND(AW54, 2)</f>
        <v>0</v>
      </c>
      <c r="AL30" s="46"/>
      <c r="AM30" s="46"/>
      <c r="AN30" s="46"/>
      <c r="AO30" s="46"/>
      <c r="AP30" s="46"/>
      <c r="AQ30" s="46"/>
      <c r="AR30" s="49"/>
      <c r="BE30" s="50"/>
    </row>
    <row r="31" hidden="1" s="3" customFormat="1" ht="14.4" customHeight="1">
      <c r="A31" s="3"/>
      <c r="B31" s="45"/>
      <c r="C31" s="46"/>
      <c r="D31" s="46"/>
      <c r="E31" s="46"/>
      <c r="F31" s="31" t="s">
        <v>47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ROUND(BB54,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E31" s="50"/>
    </row>
    <row r="32" hidden="1" s="3" customFormat="1" ht="14.4" customHeight="1">
      <c r="A32" s="3"/>
      <c r="B32" s="45"/>
      <c r="C32" s="46"/>
      <c r="D32" s="46"/>
      <c r="E32" s="46"/>
      <c r="F32" s="31" t="s">
        <v>48</v>
      </c>
      <c r="G32" s="46"/>
      <c r="H32" s="46"/>
      <c r="I32" s="46"/>
      <c r="J32" s="46"/>
      <c r="K32" s="46"/>
      <c r="L32" s="47">
        <v>0.14999999999999999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ROUND(BC54,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E32" s="50"/>
    </row>
    <row r="33" hidden="1" s="3" customFormat="1" ht="14.4" customHeight="1">
      <c r="A33" s="3"/>
      <c r="B33" s="45"/>
      <c r="C33" s="46"/>
      <c r="D33" s="46"/>
      <c r="E33" s="46"/>
      <c r="F33" s="31" t="s">
        <v>49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ROUND(BD54,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E33" s="3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7"/>
    </row>
    <row r="35" s="2" customFormat="1" ht="25.92" customHeight="1">
      <c r="A35" s="37"/>
      <c r="B35" s="38"/>
      <c r="C35" s="51"/>
      <c r="D35" s="52" t="s">
        <v>50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51</v>
      </c>
      <c r="U35" s="53"/>
      <c r="V35" s="53"/>
      <c r="W35" s="53"/>
      <c r="X35" s="55" t="s">
        <v>52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6.96" customHeight="1">
      <c r="A37" s="37"/>
      <c r="B37" s="58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43"/>
      <c r="BE37" s="37"/>
    </row>
    <row r="41" s="2" customFormat="1" ht="6.96" customHeight="1">
      <c r="A41" s="37"/>
      <c r="B41" s="60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43"/>
      <c r="BE41" s="37"/>
    </row>
    <row r="42" s="2" customFormat="1" ht="24.96" customHeight="1">
      <c r="A42" s="37"/>
      <c r="B42" s="38"/>
      <c r="C42" s="22" t="s">
        <v>53</v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43"/>
      <c r="BE42" s="37"/>
    </row>
    <row r="43" s="2" customFormat="1" ht="6.96" customHeight="1">
      <c r="A43" s="37"/>
      <c r="B43" s="38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43"/>
      <c r="BE43" s="37"/>
    </row>
    <row r="44" s="4" customFormat="1" ht="12" customHeight="1">
      <c r="A44" s="4"/>
      <c r="B44" s="62"/>
      <c r="C44" s="31" t="s">
        <v>13</v>
      </c>
      <c r="D44" s="63"/>
      <c r="E44" s="63"/>
      <c r="F44" s="63"/>
      <c r="G44" s="63"/>
      <c r="H44" s="63"/>
      <c r="I44" s="63"/>
      <c r="J44" s="63"/>
      <c r="K44" s="63"/>
      <c r="L44" s="63" t="str">
        <f>K5</f>
        <v>2020/05</v>
      </c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4"/>
      <c r="BE44" s="4"/>
    </row>
    <row r="45" s="5" customFormat="1" ht="36.96" customHeight="1">
      <c r="A45" s="5"/>
      <c r="B45" s="65"/>
      <c r="C45" s="66" t="s">
        <v>16</v>
      </c>
      <c r="D45" s="67"/>
      <c r="E45" s="67"/>
      <c r="F45" s="67"/>
      <c r="G45" s="67"/>
      <c r="H45" s="67"/>
      <c r="I45" s="67"/>
      <c r="J45" s="67"/>
      <c r="K45" s="67"/>
      <c r="L45" s="68" t="str">
        <f>K6</f>
        <v>Park u soudu v Náchodě</v>
      </c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9"/>
      <c r="BE45" s="5"/>
    </row>
    <row r="46" s="2" customFormat="1" ht="6.96" customHeight="1">
      <c r="A46" s="37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43"/>
      <c r="BE46" s="37"/>
    </row>
    <row r="47" s="2" customFormat="1" ht="12" customHeight="1">
      <c r="A47" s="37"/>
      <c r="B47" s="38"/>
      <c r="C47" s="31" t="s">
        <v>21</v>
      </c>
      <c r="D47" s="39"/>
      <c r="E47" s="39"/>
      <c r="F47" s="39"/>
      <c r="G47" s="39"/>
      <c r="H47" s="39"/>
      <c r="I47" s="39"/>
      <c r="J47" s="39"/>
      <c r="K47" s="39"/>
      <c r="L47" s="70" t="str">
        <f>IF(K8="","",K8)</f>
        <v xml:space="preserve"> </v>
      </c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1" t="s">
        <v>23</v>
      </c>
      <c r="AJ47" s="39"/>
      <c r="AK47" s="39"/>
      <c r="AL47" s="39"/>
      <c r="AM47" s="71" t="str">
        <f>IF(AN8= "","",AN8)</f>
        <v>22. 6. 2020</v>
      </c>
      <c r="AN47" s="71"/>
      <c r="AO47" s="39"/>
      <c r="AP47" s="39"/>
      <c r="AQ47" s="39"/>
      <c r="AR47" s="43"/>
      <c r="BE47" s="37"/>
    </row>
    <row r="48" s="2" customFormat="1" ht="6.96" customHeight="1">
      <c r="A48" s="37"/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43"/>
      <c r="BE48" s="37"/>
    </row>
    <row r="49" s="2" customFormat="1" ht="15.15" customHeight="1">
      <c r="A49" s="37"/>
      <c r="B49" s="38"/>
      <c r="C49" s="31" t="s">
        <v>25</v>
      </c>
      <c r="D49" s="39"/>
      <c r="E49" s="39"/>
      <c r="F49" s="39"/>
      <c r="G49" s="39"/>
      <c r="H49" s="39"/>
      <c r="I49" s="39"/>
      <c r="J49" s="39"/>
      <c r="K49" s="39"/>
      <c r="L49" s="63" t="str">
        <f>IF(E11= "","",E11)</f>
        <v>město Náchod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1" t="s">
        <v>32</v>
      </c>
      <c r="AJ49" s="39"/>
      <c r="AK49" s="39"/>
      <c r="AL49" s="39"/>
      <c r="AM49" s="72" t="str">
        <f>IF(E17="","",E17)</f>
        <v xml:space="preserve"> </v>
      </c>
      <c r="AN49" s="63"/>
      <c r="AO49" s="63"/>
      <c r="AP49" s="63"/>
      <c r="AQ49" s="39"/>
      <c r="AR49" s="43"/>
      <c r="AS49" s="73" t="s">
        <v>54</v>
      </c>
      <c r="AT49" s="74"/>
      <c r="AU49" s="75"/>
      <c r="AV49" s="75"/>
      <c r="AW49" s="75"/>
      <c r="AX49" s="75"/>
      <c r="AY49" s="75"/>
      <c r="AZ49" s="75"/>
      <c r="BA49" s="75"/>
      <c r="BB49" s="75"/>
      <c r="BC49" s="75"/>
      <c r="BD49" s="76"/>
      <c r="BE49" s="37"/>
    </row>
    <row r="50" s="2" customFormat="1" ht="15.15" customHeight="1">
      <c r="A50" s="37"/>
      <c r="B50" s="38"/>
      <c r="C50" s="31" t="s">
        <v>30</v>
      </c>
      <c r="D50" s="39"/>
      <c r="E50" s="39"/>
      <c r="F50" s="39"/>
      <c r="G50" s="39"/>
      <c r="H50" s="39"/>
      <c r="I50" s="39"/>
      <c r="J50" s="39"/>
      <c r="K50" s="39"/>
      <c r="L50" s="63" t="str">
        <f>IF(E14= "Vyplň údaj","",E14)</f>
        <v/>
      </c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1" t="s">
        <v>34</v>
      </c>
      <c r="AJ50" s="39"/>
      <c r="AK50" s="39"/>
      <c r="AL50" s="39"/>
      <c r="AM50" s="72" t="str">
        <f>IF(E20="","",E20)</f>
        <v>greeen4plan s.r.o.</v>
      </c>
      <c r="AN50" s="63"/>
      <c r="AO50" s="63"/>
      <c r="AP50" s="63"/>
      <c r="AQ50" s="39"/>
      <c r="AR50" s="43"/>
      <c r="AS50" s="77"/>
      <c r="AT50" s="78"/>
      <c r="AU50" s="79"/>
      <c r="AV50" s="79"/>
      <c r="AW50" s="79"/>
      <c r="AX50" s="79"/>
      <c r="AY50" s="79"/>
      <c r="AZ50" s="79"/>
      <c r="BA50" s="79"/>
      <c r="BB50" s="79"/>
      <c r="BC50" s="79"/>
      <c r="BD50" s="80"/>
      <c r="BE50" s="37"/>
    </row>
    <row r="51" s="2" customFormat="1" ht="10.8" customHeight="1">
      <c r="A51" s="37"/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43"/>
      <c r="AS51" s="81"/>
      <c r="AT51" s="82"/>
      <c r="AU51" s="83"/>
      <c r="AV51" s="83"/>
      <c r="AW51" s="83"/>
      <c r="AX51" s="83"/>
      <c r="AY51" s="83"/>
      <c r="AZ51" s="83"/>
      <c r="BA51" s="83"/>
      <c r="BB51" s="83"/>
      <c r="BC51" s="83"/>
      <c r="BD51" s="84"/>
      <c r="BE51" s="37"/>
    </row>
    <row r="52" s="2" customFormat="1" ht="29.28" customHeight="1">
      <c r="A52" s="37"/>
      <c r="B52" s="38"/>
      <c r="C52" s="85" t="s">
        <v>55</v>
      </c>
      <c r="D52" s="86"/>
      <c r="E52" s="86"/>
      <c r="F52" s="86"/>
      <c r="G52" s="86"/>
      <c r="H52" s="87"/>
      <c r="I52" s="88" t="s">
        <v>56</v>
      </c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9" t="s">
        <v>57</v>
      </c>
      <c r="AH52" s="86"/>
      <c r="AI52" s="86"/>
      <c r="AJ52" s="86"/>
      <c r="AK52" s="86"/>
      <c r="AL52" s="86"/>
      <c r="AM52" s="86"/>
      <c r="AN52" s="88" t="s">
        <v>58</v>
      </c>
      <c r="AO52" s="86"/>
      <c r="AP52" s="86"/>
      <c r="AQ52" s="90" t="s">
        <v>59</v>
      </c>
      <c r="AR52" s="43"/>
      <c r="AS52" s="91" t="s">
        <v>60</v>
      </c>
      <c r="AT52" s="92" t="s">
        <v>61</v>
      </c>
      <c r="AU52" s="92" t="s">
        <v>62</v>
      </c>
      <c r="AV52" s="92" t="s">
        <v>63</v>
      </c>
      <c r="AW52" s="92" t="s">
        <v>64</v>
      </c>
      <c r="AX52" s="92" t="s">
        <v>65</v>
      </c>
      <c r="AY52" s="92" t="s">
        <v>66</v>
      </c>
      <c r="AZ52" s="92" t="s">
        <v>67</v>
      </c>
      <c r="BA52" s="92" t="s">
        <v>68</v>
      </c>
      <c r="BB52" s="92" t="s">
        <v>69</v>
      </c>
      <c r="BC52" s="92" t="s">
        <v>70</v>
      </c>
      <c r="BD52" s="93" t="s">
        <v>71</v>
      </c>
      <c r="BE52" s="37"/>
    </row>
    <row r="53" s="2" customFormat="1" ht="10.8" customHeight="1">
      <c r="A53" s="37"/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43"/>
      <c r="AS53" s="94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6"/>
      <c r="BE53" s="37"/>
    </row>
    <row r="54" s="6" customFormat="1" ht="32.4" customHeight="1">
      <c r="A54" s="6"/>
      <c r="B54" s="97"/>
      <c r="C54" s="98" t="s">
        <v>72</v>
      </c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100">
        <f>ROUND(SUM(AG55:AG59),2)</f>
        <v>0</v>
      </c>
      <c r="AH54" s="100"/>
      <c r="AI54" s="100"/>
      <c r="AJ54" s="100"/>
      <c r="AK54" s="100"/>
      <c r="AL54" s="100"/>
      <c r="AM54" s="100"/>
      <c r="AN54" s="101">
        <f>SUM(AG54,AT54)</f>
        <v>0</v>
      </c>
      <c r="AO54" s="101"/>
      <c r="AP54" s="101"/>
      <c r="AQ54" s="102" t="s">
        <v>19</v>
      </c>
      <c r="AR54" s="103"/>
      <c r="AS54" s="104">
        <f>ROUND(SUM(AS55:AS59),2)</f>
        <v>0</v>
      </c>
      <c r="AT54" s="105">
        <f>ROUND(SUM(AV54:AW54),2)</f>
        <v>0</v>
      </c>
      <c r="AU54" s="106">
        <f>ROUND(SUM(AU55:AU59),5)</f>
        <v>0</v>
      </c>
      <c r="AV54" s="105">
        <f>ROUND(AZ54*L29,2)</f>
        <v>0</v>
      </c>
      <c r="AW54" s="105">
        <f>ROUND(BA54*L30,2)</f>
        <v>0</v>
      </c>
      <c r="AX54" s="105">
        <f>ROUND(BB54*L29,2)</f>
        <v>0</v>
      </c>
      <c r="AY54" s="105">
        <f>ROUND(BC54*L30,2)</f>
        <v>0</v>
      </c>
      <c r="AZ54" s="105">
        <f>ROUND(SUM(AZ55:AZ59),2)</f>
        <v>0</v>
      </c>
      <c r="BA54" s="105">
        <f>ROUND(SUM(BA55:BA59),2)</f>
        <v>0</v>
      </c>
      <c r="BB54" s="105">
        <f>ROUND(SUM(BB55:BB59),2)</f>
        <v>0</v>
      </c>
      <c r="BC54" s="105">
        <f>ROUND(SUM(BC55:BC59),2)</f>
        <v>0</v>
      </c>
      <c r="BD54" s="107">
        <f>ROUND(SUM(BD55:BD59),2)</f>
        <v>0</v>
      </c>
      <c r="BE54" s="6"/>
      <c r="BS54" s="108" t="s">
        <v>73</v>
      </c>
      <c r="BT54" s="108" t="s">
        <v>74</v>
      </c>
      <c r="BU54" s="109" t="s">
        <v>75</v>
      </c>
      <c r="BV54" s="108" t="s">
        <v>76</v>
      </c>
      <c r="BW54" s="108" t="s">
        <v>5</v>
      </c>
      <c r="BX54" s="108" t="s">
        <v>77</v>
      </c>
      <c r="CL54" s="108" t="s">
        <v>19</v>
      </c>
    </row>
    <row r="55" s="7" customFormat="1" ht="16.5" customHeight="1">
      <c r="A55" s="110" t="s">
        <v>78</v>
      </c>
      <c r="B55" s="111"/>
      <c r="C55" s="112"/>
      <c r="D55" s="113" t="s">
        <v>79</v>
      </c>
      <c r="E55" s="113"/>
      <c r="F55" s="113"/>
      <c r="G55" s="113"/>
      <c r="H55" s="113"/>
      <c r="I55" s="114"/>
      <c r="J55" s="113" t="s">
        <v>80</v>
      </c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5">
        <f>'SO 01a - Odstranění stáva...'!J30</f>
        <v>0</v>
      </c>
      <c r="AH55" s="114"/>
      <c r="AI55" s="114"/>
      <c r="AJ55" s="114"/>
      <c r="AK55" s="114"/>
      <c r="AL55" s="114"/>
      <c r="AM55" s="114"/>
      <c r="AN55" s="115">
        <f>SUM(AG55,AT55)</f>
        <v>0</v>
      </c>
      <c r="AO55" s="114"/>
      <c r="AP55" s="114"/>
      <c r="AQ55" s="116" t="s">
        <v>81</v>
      </c>
      <c r="AR55" s="117"/>
      <c r="AS55" s="118">
        <v>0</v>
      </c>
      <c r="AT55" s="119">
        <f>ROUND(SUM(AV55:AW55),2)</f>
        <v>0</v>
      </c>
      <c r="AU55" s="120">
        <f>'SO 01a - Odstranění stáva...'!P83</f>
        <v>0</v>
      </c>
      <c r="AV55" s="119">
        <f>'SO 01a - Odstranění stáva...'!J33</f>
        <v>0</v>
      </c>
      <c r="AW55" s="119">
        <f>'SO 01a - Odstranění stáva...'!J34</f>
        <v>0</v>
      </c>
      <c r="AX55" s="119">
        <f>'SO 01a - Odstranění stáva...'!J35</f>
        <v>0</v>
      </c>
      <c r="AY55" s="119">
        <f>'SO 01a - Odstranění stáva...'!J36</f>
        <v>0</v>
      </c>
      <c r="AZ55" s="119">
        <f>'SO 01a - Odstranění stáva...'!F33</f>
        <v>0</v>
      </c>
      <c r="BA55" s="119">
        <f>'SO 01a - Odstranění stáva...'!F34</f>
        <v>0</v>
      </c>
      <c r="BB55" s="119">
        <f>'SO 01a - Odstranění stáva...'!F35</f>
        <v>0</v>
      </c>
      <c r="BC55" s="119">
        <f>'SO 01a - Odstranění stáva...'!F36</f>
        <v>0</v>
      </c>
      <c r="BD55" s="121">
        <f>'SO 01a - Odstranění stáva...'!F37</f>
        <v>0</v>
      </c>
      <c r="BE55" s="7"/>
      <c r="BT55" s="122" t="s">
        <v>82</v>
      </c>
      <c r="BV55" s="122" t="s">
        <v>76</v>
      </c>
      <c r="BW55" s="122" t="s">
        <v>83</v>
      </c>
      <c r="BX55" s="122" t="s">
        <v>5</v>
      </c>
      <c r="CL55" s="122" t="s">
        <v>19</v>
      </c>
      <c r="CM55" s="122" t="s">
        <v>84</v>
      </c>
    </row>
    <row r="56" s="7" customFormat="1" ht="16.5" customHeight="1">
      <c r="A56" s="110" t="s">
        <v>78</v>
      </c>
      <c r="B56" s="111"/>
      <c r="C56" s="112"/>
      <c r="D56" s="113" t="s">
        <v>85</v>
      </c>
      <c r="E56" s="113"/>
      <c r="F56" s="113"/>
      <c r="G56" s="113"/>
      <c r="H56" s="113"/>
      <c r="I56" s="114"/>
      <c r="J56" s="113" t="s">
        <v>86</v>
      </c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5">
        <f>'SO 02 - Elektro a osvětlení'!J30</f>
        <v>0</v>
      </c>
      <c r="AH56" s="114"/>
      <c r="AI56" s="114"/>
      <c r="AJ56" s="114"/>
      <c r="AK56" s="114"/>
      <c r="AL56" s="114"/>
      <c r="AM56" s="114"/>
      <c r="AN56" s="115">
        <f>SUM(AG56,AT56)</f>
        <v>0</v>
      </c>
      <c r="AO56" s="114"/>
      <c r="AP56" s="114"/>
      <c r="AQ56" s="116" t="s">
        <v>81</v>
      </c>
      <c r="AR56" s="117"/>
      <c r="AS56" s="118">
        <v>0</v>
      </c>
      <c r="AT56" s="119">
        <f>ROUND(SUM(AV56:AW56),2)</f>
        <v>0</v>
      </c>
      <c r="AU56" s="120">
        <f>'SO 02 - Elektro a osvětlení'!P85</f>
        <v>0</v>
      </c>
      <c r="AV56" s="119">
        <f>'SO 02 - Elektro a osvětlení'!J33</f>
        <v>0</v>
      </c>
      <c r="AW56" s="119">
        <f>'SO 02 - Elektro a osvětlení'!J34</f>
        <v>0</v>
      </c>
      <c r="AX56" s="119">
        <f>'SO 02 - Elektro a osvětlení'!J35</f>
        <v>0</v>
      </c>
      <c r="AY56" s="119">
        <f>'SO 02 - Elektro a osvětlení'!J36</f>
        <v>0</v>
      </c>
      <c r="AZ56" s="119">
        <f>'SO 02 - Elektro a osvětlení'!F33</f>
        <v>0</v>
      </c>
      <c r="BA56" s="119">
        <f>'SO 02 - Elektro a osvětlení'!F34</f>
        <v>0</v>
      </c>
      <c r="BB56" s="119">
        <f>'SO 02 - Elektro a osvětlení'!F35</f>
        <v>0</v>
      </c>
      <c r="BC56" s="119">
        <f>'SO 02 - Elektro a osvětlení'!F36</f>
        <v>0</v>
      </c>
      <c r="BD56" s="121">
        <f>'SO 02 - Elektro a osvětlení'!F37</f>
        <v>0</v>
      </c>
      <c r="BE56" s="7"/>
      <c r="BT56" s="122" t="s">
        <v>82</v>
      </c>
      <c r="BV56" s="122" t="s">
        <v>76</v>
      </c>
      <c r="BW56" s="122" t="s">
        <v>87</v>
      </c>
      <c r="BX56" s="122" t="s">
        <v>5</v>
      </c>
      <c r="CL56" s="122" t="s">
        <v>19</v>
      </c>
      <c r="CM56" s="122" t="s">
        <v>84</v>
      </c>
    </row>
    <row r="57" s="7" customFormat="1" ht="24.75" customHeight="1">
      <c r="A57" s="110" t="s">
        <v>78</v>
      </c>
      <c r="B57" s="111"/>
      <c r="C57" s="112"/>
      <c r="D57" s="113" t="s">
        <v>88</v>
      </c>
      <c r="E57" s="113"/>
      <c r="F57" s="113"/>
      <c r="G57" s="113"/>
      <c r="H57" s="113"/>
      <c r="I57" s="114"/>
      <c r="J57" s="113" t="s">
        <v>89</v>
      </c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5">
        <f>'SO 03a - Zpevněné plochy,...'!J30</f>
        <v>0</v>
      </c>
      <c r="AH57" s="114"/>
      <c r="AI57" s="114"/>
      <c r="AJ57" s="114"/>
      <c r="AK57" s="114"/>
      <c r="AL57" s="114"/>
      <c r="AM57" s="114"/>
      <c r="AN57" s="115">
        <f>SUM(AG57,AT57)</f>
        <v>0</v>
      </c>
      <c r="AO57" s="114"/>
      <c r="AP57" s="114"/>
      <c r="AQ57" s="116" t="s">
        <v>81</v>
      </c>
      <c r="AR57" s="117"/>
      <c r="AS57" s="118">
        <v>0</v>
      </c>
      <c r="AT57" s="119">
        <f>ROUND(SUM(AV57:AW57),2)</f>
        <v>0</v>
      </c>
      <c r="AU57" s="120">
        <f>'SO 03a - Zpevněné plochy,...'!P108</f>
        <v>0</v>
      </c>
      <c r="AV57" s="119">
        <f>'SO 03a - Zpevněné plochy,...'!J33</f>
        <v>0</v>
      </c>
      <c r="AW57" s="119">
        <f>'SO 03a - Zpevněné plochy,...'!J34</f>
        <v>0</v>
      </c>
      <c r="AX57" s="119">
        <f>'SO 03a - Zpevněné plochy,...'!J35</f>
        <v>0</v>
      </c>
      <c r="AY57" s="119">
        <f>'SO 03a - Zpevněné plochy,...'!J36</f>
        <v>0</v>
      </c>
      <c r="AZ57" s="119">
        <f>'SO 03a - Zpevněné plochy,...'!F33</f>
        <v>0</v>
      </c>
      <c r="BA57" s="119">
        <f>'SO 03a - Zpevněné plochy,...'!F34</f>
        <v>0</v>
      </c>
      <c r="BB57" s="119">
        <f>'SO 03a - Zpevněné plochy,...'!F35</f>
        <v>0</v>
      </c>
      <c r="BC57" s="119">
        <f>'SO 03a - Zpevněné plochy,...'!F36</f>
        <v>0</v>
      </c>
      <c r="BD57" s="121">
        <f>'SO 03a - Zpevněné plochy,...'!F37</f>
        <v>0</v>
      </c>
      <c r="BE57" s="7"/>
      <c r="BT57" s="122" t="s">
        <v>82</v>
      </c>
      <c r="BV57" s="122" t="s">
        <v>76</v>
      </c>
      <c r="BW57" s="122" t="s">
        <v>90</v>
      </c>
      <c r="BX57" s="122" t="s">
        <v>5</v>
      </c>
      <c r="CL57" s="122" t="s">
        <v>19</v>
      </c>
      <c r="CM57" s="122" t="s">
        <v>84</v>
      </c>
    </row>
    <row r="58" s="7" customFormat="1" ht="16.5" customHeight="1">
      <c r="A58" s="110" t="s">
        <v>78</v>
      </c>
      <c r="B58" s="111"/>
      <c r="C58" s="112"/>
      <c r="D58" s="113" t="s">
        <v>91</v>
      </c>
      <c r="E58" s="113"/>
      <c r="F58" s="113"/>
      <c r="G58" s="113"/>
      <c r="H58" s="113"/>
      <c r="I58" s="114"/>
      <c r="J58" s="113" t="s">
        <v>92</v>
      </c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5">
        <f>'SO 03b - Vegetační prvky'!J30</f>
        <v>0</v>
      </c>
      <c r="AH58" s="114"/>
      <c r="AI58" s="114"/>
      <c r="AJ58" s="114"/>
      <c r="AK58" s="114"/>
      <c r="AL58" s="114"/>
      <c r="AM58" s="114"/>
      <c r="AN58" s="115">
        <f>SUM(AG58,AT58)</f>
        <v>0</v>
      </c>
      <c r="AO58" s="114"/>
      <c r="AP58" s="114"/>
      <c r="AQ58" s="116" t="s">
        <v>81</v>
      </c>
      <c r="AR58" s="117"/>
      <c r="AS58" s="118">
        <v>0</v>
      </c>
      <c r="AT58" s="119">
        <f>ROUND(SUM(AV58:AW58),2)</f>
        <v>0</v>
      </c>
      <c r="AU58" s="120">
        <f>'SO 03b - Vegetační prvky'!P92</f>
        <v>0</v>
      </c>
      <c r="AV58" s="119">
        <f>'SO 03b - Vegetační prvky'!J33</f>
        <v>0</v>
      </c>
      <c r="AW58" s="119">
        <f>'SO 03b - Vegetační prvky'!J34</f>
        <v>0</v>
      </c>
      <c r="AX58" s="119">
        <f>'SO 03b - Vegetační prvky'!J35</f>
        <v>0</v>
      </c>
      <c r="AY58" s="119">
        <f>'SO 03b - Vegetační prvky'!J36</f>
        <v>0</v>
      </c>
      <c r="AZ58" s="119">
        <f>'SO 03b - Vegetační prvky'!F33</f>
        <v>0</v>
      </c>
      <c r="BA58" s="119">
        <f>'SO 03b - Vegetační prvky'!F34</f>
        <v>0</v>
      </c>
      <c r="BB58" s="119">
        <f>'SO 03b - Vegetační prvky'!F35</f>
        <v>0</v>
      </c>
      <c r="BC58" s="119">
        <f>'SO 03b - Vegetační prvky'!F36</f>
        <v>0</v>
      </c>
      <c r="BD58" s="121">
        <f>'SO 03b - Vegetační prvky'!F37</f>
        <v>0</v>
      </c>
      <c r="BE58" s="7"/>
      <c r="BT58" s="122" t="s">
        <v>82</v>
      </c>
      <c r="BV58" s="122" t="s">
        <v>76</v>
      </c>
      <c r="BW58" s="122" t="s">
        <v>93</v>
      </c>
      <c r="BX58" s="122" t="s">
        <v>5</v>
      </c>
      <c r="CL58" s="122" t="s">
        <v>19</v>
      </c>
      <c r="CM58" s="122" t="s">
        <v>84</v>
      </c>
    </row>
    <row r="59" s="7" customFormat="1" ht="16.5" customHeight="1">
      <c r="A59" s="110" t="s">
        <v>78</v>
      </c>
      <c r="B59" s="111"/>
      <c r="C59" s="112"/>
      <c r="D59" s="113" t="s">
        <v>94</v>
      </c>
      <c r="E59" s="113"/>
      <c r="F59" s="113"/>
      <c r="G59" s="113"/>
      <c r="H59" s="113"/>
      <c r="I59" s="114"/>
      <c r="J59" s="113" t="s">
        <v>95</v>
      </c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5">
        <f>'SO 04 - VRN'!J30</f>
        <v>0</v>
      </c>
      <c r="AH59" s="114"/>
      <c r="AI59" s="114"/>
      <c r="AJ59" s="114"/>
      <c r="AK59" s="114"/>
      <c r="AL59" s="114"/>
      <c r="AM59" s="114"/>
      <c r="AN59" s="115">
        <f>SUM(AG59,AT59)</f>
        <v>0</v>
      </c>
      <c r="AO59" s="114"/>
      <c r="AP59" s="114"/>
      <c r="AQ59" s="116" t="s">
        <v>81</v>
      </c>
      <c r="AR59" s="117"/>
      <c r="AS59" s="123">
        <v>0</v>
      </c>
      <c r="AT59" s="124">
        <f>ROUND(SUM(AV59:AW59),2)</f>
        <v>0</v>
      </c>
      <c r="AU59" s="125">
        <f>'SO 04 - VRN'!P83</f>
        <v>0</v>
      </c>
      <c r="AV59" s="124">
        <f>'SO 04 - VRN'!J33</f>
        <v>0</v>
      </c>
      <c r="AW59" s="124">
        <f>'SO 04 - VRN'!J34</f>
        <v>0</v>
      </c>
      <c r="AX59" s="124">
        <f>'SO 04 - VRN'!J35</f>
        <v>0</v>
      </c>
      <c r="AY59" s="124">
        <f>'SO 04 - VRN'!J36</f>
        <v>0</v>
      </c>
      <c r="AZ59" s="124">
        <f>'SO 04 - VRN'!F33</f>
        <v>0</v>
      </c>
      <c r="BA59" s="124">
        <f>'SO 04 - VRN'!F34</f>
        <v>0</v>
      </c>
      <c r="BB59" s="124">
        <f>'SO 04 - VRN'!F35</f>
        <v>0</v>
      </c>
      <c r="BC59" s="124">
        <f>'SO 04 - VRN'!F36</f>
        <v>0</v>
      </c>
      <c r="BD59" s="126">
        <f>'SO 04 - VRN'!F37</f>
        <v>0</v>
      </c>
      <c r="BE59" s="7"/>
      <c r="BT59" s="122" t="s">
        <v>82</v>
      </c>
      <c r="BV59" s="122" t="s">
        <v>76</v>
      </c>
      <c r="BW59" s="122" t="s">
        <v>96</v>
      </c>
      <c r="BX59" s="122" t="s">
        <v>5</v>
      </c>
      <c r="CL59" s="122" t="s">
        <v>19</v>
      </c>
      <c r="CM59" s="122" t="s">
        <v>84</v>
      </c>
    </row>
    <row r="60" s="2" customFormat="1" ht="30" customHeight="1">
      <c r="A60" s="37"/>
      <c r="B60" s="38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43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</row>
    <row r="61" s="2" customFormat="1" ht="6.96" customHeight="1">
      <c r="A61" s="37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43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</row>
  </sheetData>
  <sheetProtection sheet="1" formatColumns="0" formatRows="0" objects="1" scenarios="1" spinCount="100000" saltValue="7q6LnEBXbc+qGOeLJ7c1yW42fhriTgv9UVn0oBjCTzPb8x4GNXDfSOcXTkzMyPqLGODlzVKUjGgjqrbhGAQ0kA==" hashValue="Shfteb6wA/kjp+NXjLJRdPlPlYWOjt1YHRSlCgUFfpGWNEfhQ1lGjEFuOEeatNf3dZuQ8vbgmX30hwTQMiTLcQ==" algorithmName="SHA-512" password="CC35"/>
  <mergeCells count="58">
    <mergeCell ref="L45:AO45"/>
    <mergeCell ref="AM47:AN47"/>
    <mergeCell ref="AM49:AP49"/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AN58:AP58"/>
    <mergeCell ref="AG58:AM58"/>
    <mergeCell ref="D58:H58"/>
    <mergeCell ref="J58:AF58"/>
    <mergeCell ref="AN59:AP59"/>
    <mergeCell ref="AG59:AM59"/>
    <mergeCell ref="D59:H59"/>
    <mergeCell ref="J59:AF59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55" location="'SO 01a - Odstranění stáva...'!C2" display="/"/>
    <hyperlink ref="A56" location="'SO 02 - Elektro a osvětlení'!C2" display="/"/>
    <hyperlink ref="A57" location="'SO 03a - Zpevněné plochy,...'!C2" display="/"/>
    <hyperlink ref="A58" location="'SO 03b - Vegetační prvky'!C2" display="/"/>
    <hyperlink ref="A59" location="'SO 04 - VRN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" style="1" customWidth="1"/>
    <col min="8" max="8" width="11.5" style="1" customWidth="1"/>
    <col min="9" max="9" width="20.16016" style="127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I2" s="12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83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30"/>
      <c r="J3" s="129"/>
      <c r="K3" s="129"/>
      <c r="L3" s="19"/>
      <c r="AT3" s="16" t="s">
        <v>84</v>
      </c>
    </row>
    <row r="4" s="1" customFormat="1" ht="24.96" customHeight="1">
      <c r="B4" s="19"/>
      <c r="D4" s="131" t="s">
        <v>97</v>
      </c>
      <c r="I4" s="127"/>
      <c r="L4" s="19"/>
      <c r="M4" s="132" t="s">
        <v>10</v>
      </c>
      <c r="AT4" s="16" t="s">
        <v>4</v>
      </c>
    </row>
    <row r="5" s="1" customFormat="1" ht="6.96" customHeight="1">
      <c r="B5" s="19"/>
      <c r="I5" s="127"/>
      <c r="L5" s="19"/>
    </row>
    <row r="6" s="1" customFormat="1" ht="12" customHeight="1">
      <c r="B6" s="19"/>
      <c r="D6" s="133" t="s">
        <v>16</v>
      </c>
      <c r="I6" s="127"/>
      <c r="L6" s="19"/>
    </row>
    <row r="7" s="1" customFormat="1" ht="16.5" customHeight="1">
      <c r="B7" s="19"/>
      <c r="E7" s="134" t="str">
        <f>'Rekapitulace stavby'!K6</f>
        <v>Park u soudu v Náchodě</v>
      </c>
      <c r="F7" s="133"/>
      <c r="G7" s="133"/>
      <c r="H7" s="133"/>
      <c r="I7" s="127"/>
      <c r="L7" s="19"/>
    </row>
    <row r="8" s="2" customFormat="1" ht="12" customHeight="1">
      <c r="A8" s="37"/>
      <c r="B8" s="43"/>
      <c r="C8" s="37"/>
      <c r="D8" s="133" t="s">
        <v>98</v>
      </c>
      <c r="E8" s="37"/>
      <c r="F8" s="37"/>
      <c r="G8" s="37"/>
      <c r="H8" s="37"/>
      <c r="I8" s="135"/>
      <c r="J8" s="37"/>
      <c r="K8" s="37"/>
      <c r="L8" s="136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37" t="s">
        <v>99</v>
      </c>
      <c r="F9" s="37"/>
      <c r="G9" s="37"/>
      <c r="H9" s="37"/>
      <c r="I9" s="135"/>
      <c r="J9" s="37"/>
      <c r="K9" s="37"/>
      <c r="L9" s="136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135"/>
      <c r="J10" s="37"/>
      <c r="K10" s="37"/>
      <c r="L10" s="136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3" t="s">
        <v>18</v>
      </c>
      <c r="E11" s="37"/>
      <c r="F11" s="138" t="s">
        <v>19</v>
      </c>
      <c r="G11" s="37"/>
      <c r="H11" s="37"/>
      <c r="I11" s="139" t="s">
        <v>20</v>
      </c>
      <c r="J11" s="138" t="s">
        <v>19</v>
      </c>
      <c r="K11" s="37"/>
      <c r="L11" s="136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3" t="s">
        <v>21</v>
      </c>
      <c r="E12" s="37"/>
      <c r="F12" s="138" t="s">
        <v>22</v>
      </c>
      <c r="G12" s="37"/>
      <c r="H12" s="37"/>
      <c r="I12" s="139" t="s">
        <v>23</v>
      </c>
      <c r="J12" s="140" t="str">
        <f>'Rekapitulace stavby'!AN8</f>
        <v>22. 6. 2020</v>
      </c>
      <c r="K12" s="37"/>
      <c r="L12" s="136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135"/>
      <c r="J13" s="37"/>
      <c r="K13" s="37"/>
      <c r="L13" s="136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3" t="s">
        <v>25</v>
      </c>
      <c r="E14" s="37"/>
      <c r="F14" s="37"/>
      <c r="G14" s="37"/>
      <c r="H14" s="37"/>
      <c r="I14" s="139" t="s">
        <v>26</v>
      </c>
      <c r="J14" s="138" t="str">
        <f>IF('Rekapitulace stavby'!AN10="","",'Rekapitulace stavby'!AN10)</f>
        <v>00272868</v>
      </c>
      <c r="K14" s="37"/>
      <c r="L14" s="136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38" t="str">
        <f>IF('Rekapitulace stavby'!E11="","",'Rekapitulace stavby'!E11)</f>
        <v>město Náchod</v>
      </c>
      <c r="F15" s="37"/>
      <c r="G15" s="37"/>
      <c r="H15" s="37"/>
      <c r="I15" s="139" t="s">
        <v>29</v>
      </c>
      <c r="J15" s="138" t="str">
        <f>IF('Rekapitulace stavby'!AN11="","",'Rekapitulace stavby'!AN11)</f>
        <v/>
      </c>
      <c r="K15" s="37"/>
      <c r="L15" s="136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135"/>
      <c r="J16" s="37"/>
      <c r="K16" s="37"/>
      <c r="L16" s="136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3" t="s">
        <v>30</v>
      </c>
      <c r="E17" s="37"/>
      <c r="F17" s="37"/>
      <c r="G17" s="37"/>
      <c r="H17" s="37"/>
      <c r="I17" s="139" t="s">
        <v>26</v>
      </c>
      <c r="J17" s="32" t="str">
        <f>'Rekapitulace stavby'!AN13</f>
        <v>Vyplň údaj</v>
      </c>
      <c r="K17" s="37"/>
      <c r="L17" s="136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38"/>
      <c r="G18" s="138"/>
      <c r="H18" s="138"/>
      <c r="I18" s="139" t="s">
        <v>29</v>
      </c>
      <c r="J18" s="32" t="str">
        <f>'Rekapitulace stavby'!AN14</f>
        <v>Vyplň údaj</v>
      </c>
      <c r="K18" s="37"/>
      <c r="L18" s="136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135"/>
      <c r="J19" s="37"/>
      <c r="K19" s="37"/>
      <c r="L19" s="136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3" t="s">
        <v>32</v>
      </c>
      <c r="E20" s="37"/>
      <c r="F20" s="37"/>
      <c r="G20" s="37"/>
      <c r="H20" s="37"/>
      <c r="I20" s="139" t="s">
        <v>26</v>
      </c>
      <c r="J20" s="138" t="str">
        <f>IF('Rekapitulace stavby'!AN16="","",'Rekapitulace stavby'!AN16)</f>
        <v/>
      </c>
      <c r="K20" s="37"/>
      <c r="L20" s="136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38" t="str">
        <f>IF('Rekapitulace stavby'!E17="","",'Rekapitulace stavby'!E17)</f>
        <v xml:space="preserve"> </v>
      </c>
      <c r="F21" s="37"/>
      <c r="G21" s="37"/>
      <c r="H21" s="37"/>
      <c r="I21" s="139" t="s">
        <v>29</v>
      </c>
      <c r="J21" s="138" t="str">
        <f>IF('Rekapitulace stavby'!AN17="","",'Rekapitulace stavby'!AN17)</f>
        <v/>
      </c>
      <c r="K21" s="37"/>
      <c r="L21" s="136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135"/>
      <c r="J22" s="37"/>
      <c r="K22" s="37"/>
      <c r="L22" s="136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3" t="s">
        <v>34</v>
      </c>
      <c r="E23" s="37"/>
      <c r="F23" s="37"/>
      <c r="G23" s="37"/>
      <c r="H23" s="37"/>
      <c r="I23" s="139" t="s">
        <v>26</v>
      </c>
      <c r="J23" s="138" t="s">
        <v>35</v>
      </c>
      <c r="K23" s="37"/>
      <c r="L23" s="136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38" t="s">
        <v>36</v>
      </c>
      <c r="F24" s="37"/>
      <c r="G24" s="37"/>
      <c r="H24" s="37"/>
      <c r="I24" s="139" t="s">
        <v>29</v>
      </c>
      <c r="J24" s="138" t="s">
        <v>37</v>
      </c>
      <c r="K24" s="37"/>
      <c r="L24" s="136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135"/>
      <c r="J25" s="37"/>
      <c r="K25" s="37"/>
      <c r="L25" s="136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3" t="s">
        <v>38</v>
      </c>
      <c r="E26" s="37"/>
      <c r="F26" s="37"/>
      <c r="G26" s="37"/>
      <c r="H26" s="37"/>
      <c r="I26" s="135"/>
      <c r="J26" s="37"/>
      <c r="K26" s="37"/>
      <c r="L26" s="136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1"/>
      <c r="B27" s="142"/>
      <c r="C27" s="141"/>
      <c r="D27" s="141"/>
      <c r="E27" s="143" t="s">
        <v>19</v>
      </c>
      <c r="F27" s="143"/>
      <c r="G27" s="143"/>
      <c r="H27" s="143"/>
      <c r="I27" s="144"/>
      <c r="J27" s="141"/>
      <c r="K27" s="141"/>
      <c r="L27" s="145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135"/>
      <c r="J28" s="37"/>
      <c r="K28" s="37"/>
      <c r="L28" s="136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6"/>
      <c r="E29" s="146"/>
      <c r="F29" s="146"/>
      <c r="G29" s="146"/>
      <c r="H29" s="146"/>
      <c r="I29" s="147"/>
      <c r="J29" s="146"/>
      <c r="K29" s="146"/>
      <c r="L29" s="136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8" t="s">
        <v>40</v>
      </c>
      <c r="E30" s="37"/>
      <c r="F30" s="37"/>
      <c r="G30" s="37"/>
      <c r="H30" s="37"/>
      <c r="I30" s="135"/>
      <c r="J30" s="149">
        <f>ROUND(J83, 2)</f>
        <v>0</v>
      </c>
      <c r="K30" s="37"/>
      <c r="L30" s="136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6"/>
      <c r="E31" s="146"/>
      <c r="F31" s="146"/>
      <c r="G31" s="146"/>
      <c r="H31" s="146"/>
      <c r="I31" s="147"/>
      <c r="J31" s="146"/>
      <c r="K31" s="146"/>
      <c r="L31" s="136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0" t="s">
        <v>42</v>
      </c>
      <c r="G32" s="37"/>
      <c r="H32" s="37"/>
      <c r="I32" s="151" t="s">
        <v>41</v>
      </c>
      <c r="J32" s="150" t="s">
        <v>43</v>
      </c>
      <c r="K32" s="37"/>
      <c r="L32" s="136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44</v>
      </c>
      <c r="E33" s="133" t="s">
        <v>45</v>
      </c>
      <c r="F33" s="153">
        <f>ROUND((SUM(BE83:BE101)),  2)</f>
        <v>0</v>
      </c>
      <c r="G33" s="37"/>
      <c r="H33" s="37"/>
      <c r="I33" s="154">
        <v>0.20999999999999999</v>
      </c>
      <c r="J33" s="153">
        <f>ROUND(((SUM(BE83:BE101))*I33),  2)</f>
        <v>0</v>
      </c>
      <c r="K33" s="37"/>
      <c r="L33" s="136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3" t="s">
        <v>46</v>
      </c>
      <c r="F34" s="153">
        <f>ROUND((SUM(BF83:BF101)),  2)</f>
        <v>0</v>
      </c>
      <c r="G34" s="37"/>
      <c r="H34" s="37"/>
      <c r="I34" s="154">
        <v>0.14999999999999999</v>
      </c>
      <c r="J34" s="153">
        <f>ROUND(((SUM(BF83:BF101))*I34),  2)</f>
        <v>0</v>
      </c>
      <c r="K34" s="37"/>
      <c r="L34" s="136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3" t="s">
        <v>47</v>
      </c>
      <c r="F35" s="153">
        <f>ROUND((SUM(BG83:BG101)),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136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3" t="s">
        <v>48</v>
      </c>
      <c r="F36" s="153">
        <f>ROUND((SUM(BH83:BH101)),  2)</f>
        <v>0</v>
      </c>
      <c r="G36" s="37"/>
      <c r="H36" s="37"/>
      <c r="I36" s="154">
        <v>0.14999999999999999</v>
      </c>
      <c r="J36" s="153">
        <f>0</f>
        <v>0</v>
      </c>
      <c r="K36" s="37"/>
      <c r="L36" s="136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3" t="s">
        <v>49</v>
      </c>
      <c r="F37" s="153">
        <f>ROUND((SUM(BI83:BI101)),  2)</f>
        <v>0</v>
      </c>
      <c r="G37" s="37"/>
      <c r="H37" s="37"/>
      <c r="I37" s="154">
        <v>0</v>
      </c>
      <c r="J37" s="153">
        <f>0</f>
        <v>0</v>
      </c>
      <c r="K37" s="37"/>
      <c r="L37" s="136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135"/>
      <c r="J38" s="37"/>
      <c r="K38" s="37"/>
      <c r="L38" s="136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50</v>
      </c>
      <c r="E39" s="157"/>
      <c r="F39" s="157"/>
      <c r="G39" s="158" t="s">
        <v>51</v>
      </c>
      <c r="H39" s="159" t="s">
        <v>52</v>
      </c>
      <c r="I39" s="160"/>
      <c r="J39" s="161">
        <f>SUM(J30:J37)</f>
        <v>0</v>
      </c>
      <c r="K39" s="162"/>
      <c r="L39" s="136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163"/>
      <c r="C40" s="164"/>
      <c r="D40" s="164"/>
      <c r="E40" s="164"/>
      <c r="F40" s="164"/>
      <c r="G40" s="164"/>
      <c r="H40" s="164"/>
      <c r="I40" s="165"/>
      <c r="J40" s="164"/>
      <c r="K40" s="164"/>
      <c r="L40" s="136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4" s="2" customFormat="1" ht="6.96" customHeight="1">
      <c r="A44" s="37"/>
      <c r="B44" s="166"/>
      <c r="C44" s="167"/>
      <c r="D44" s="167"/>
      <c r="E44" s="167"/>
      <c r="F44" s="167"/>
      <c r="G44" s="167"/>
      <c r="H44" s="167"/>
      <c r="I44" s="168"/>
      <c r="J44" s="167"/>
      <c r="K44" s="167"/>
      <c r="L44" s="136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</row>
    <row r="45" s="2" customFormat="1" ht="24.96" customHeight="1">
      <c r="A45" s="37"/>
      <c r="B45" s="38"/>
      <c r="C45" s="22" t="s">
        <v>100</v>
      </c>
      <c r="D45" s="39"/>
      <c r="E45" s="39"/>
      <c r="F45" s="39"/>
      <c r="G45" s="39"/>
      <c r="H45" s="39"/>
      <c r="I45" s="135"/>
      <c r="J45" s="39"/>
      <c r="K45" s="39"/>
      <c r="L45" s="136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</row>
    <row r="46" s="2" customFormat="1" ht="6.96" customHeight="1">
      <c r="A46" s="37"/>
      <c r="B46" s="38"/>
      <c r="C46" s="39"/>
      <c r="D46" s="39"/>
      <c r="E46" s="39"/>
      <c r="F46" s="39"/>
      <c r="G46" s="39"/>
      <c r="H46" s="39"/>
      <c r="I46" s="135"/>
      <c r="J46" s="39"/>
      <c r="K46" s="39"/>
      <c r="L46" s="136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="2" customFormat="1" ht="12" customHeight="1">
      <c r="A47" s="37"/>
      <c r="B47" s="38"/>
      <c r="C47" s="31" t="s">
        <v>16</v>
      </c>
      <c r="D47" s="39"/>
      <c r="E47" s="39"/>
      <c r="F47" s="39"/>
      <c r="G47" s="39"/>
      <c r="H47" s="39"/>
      <c r="I47" s="135"/>
      <c r="J47" s="39"/>
      <c r="K47" s="39"/>
      <c r="L47" s="136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="2" customFormat="1" ht="16.5" customHeight="1">
      <c r="A48" s="37"/>
      <c r="B48" s="38"/>
      <c r="C48" s="39"/>
      <c r="D48" s="39"/>
      <c r="E48" s="169" t="str">
        <f>E7</f>
        <v>Park u soudu v Náchodě</v>
      </c>
      <c r="F48" s="31"/>
      <c r="G48" s="31"/>
      <c r="H48" s="31"/>
      <c r="I48" s="135"/>
      <c r="J48" s="39"/>
      <c r="K48" s="39"/>
      <c r="L48" s="136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="2" customFormat="1" ht="12" customHeight="1">
      <c r="A49" s="37"/>
      <c r="B49" s="38"/>
      <c r="C49" s="31" t="s">
        <v>98</v>
      </c>
      <c r="D49" s="39"/>
      <c r="E49" s="39"/>
      <c r="F49" s="39"/>
      <c r="G49" s="39"/>
      <c r="H49" s="39"/>
      <c r="I49" s="135"/>
      <c r="J49" s="39"/>
      <c r="K49" s="39"/>
      <c r="L49" s="136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="2" customFormat="1" ht="16.5" customHeight="1">
      <c r="A50" s="37"/>
      <c r="B50" s="38"/>
      <c r="C50" s="39"/>
      <c r="D50" s="39"/>
      <c r="E50" s="68" t="str">
        <f>E9</f>
        <v>SO 01a - Odstranění stávajících vegetačních prvků</v>
      </c>
      <c r="F50" s="39"/>
      <c r="G50" s="39"/>
      <c r="H50" s="39"/>
      <c r="I50" s="135"/>
      <c r="J50" s="39"/>
      <c r="K50" s="39"/>
      <c r="L50" s="136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="2" customFormat="1" ht="6.96" customHeight="1">
      <c r="A51" s="37"/>
      <c r="B51" s="38"/>
      <c r="C51" s="39"/>
      <c r="D51" s="39"/>
      <c r="E51" s="39"/>
      <c r="F51" s="39"/>
      <c r="G51" s="39"/>
      <c r="H51" s="39"/>
      <c r="I51" s="135"/>
      <c r="J51" s="39"/>
      <c r="K51" s="39"/>
      <c r="L51" s="136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</row>
    <row r="52" s="2" customFormat="1" ht="12" customHeight="1">
      <c r="A52" s="37"/>
      <c r="B52" s="38"/>
      <c r="C52" s="31" t="s">
        <v>21</v>
      </c>
      <c r="D52" s="39"/>
      <c r="E52" s="39"/>
      <c r="F52" s="26" t="str">
        <f>F12</f>
        <v xml:space="preserve"> </v>
      </c>
      <c r="G52" s="39"/>
      <c r="H52" s="39"/>
      <c r="I52" s="139" t="s">
        <v>23</v>
      </c>
      <c r="J52" s="71" t="str">
        <f>IF(J12="","",J12)</f>
        <v>22. 6. 2020</v>
      </c>
      <c r="K52" s="39"/>
      <c r="L52" s="136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="2" customFormat="1" ht="6.96" customHeight="1">
      <c r="A53" s="37"/>
      <c r="B53" s="38"/>
      <c r="C53" s="39"/>
      <c r="D53" s="39"/>
      <c r="E53" s="39"/>
      <c r="F53" s="39"/>
      <c r="G53" s="39"/>
      <c r="H53" s="39"/>
      <c r="I53" s="135"/>
      <c r="J53" s="39"/>
      <c r="K53" s="39"/>
      <c r="L53" s="136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="2" customFormat="1" ht="15.15" customHeight="1">
      <c r="A54" s="37"/>
      <c r="B54" s="38"/>
      <c r="C54" s="31" t="s">
        <v>25</v>
      </c>
      <c r="D54" s="39"/>
      <c r="E54" s="39"/>
      <c r="F54" s="26" t="str">
        <f>E15</f>
        <v>město Náchod</v>
      </c>
      <c r="G54" s="39"/>
      <c r="H54" s="39"/>
      <c r="I54" s="139" t="s">
        <v>32</v>
      </c>
      <c r="J54" s="35" t="str">
        <f>E21</f>
        <v xml:space="preserve"> </v>
      </c>
      <c r="K54" s="39"/>
      <c r="L54" s="136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="2" customFormat="1" ht="15.15" customHeight="1">
      <c r="A55" s="37"/>
      <c r="B55" s="38"/>
      <c r="C55" s="31" t="s">
        <v>30</v>
      </c>
      <c r="D55" s="39"/>
      <c r="E55" s="39"/>
      <c r="F55" s="26" t="str">
        <f>IF(E18="","",E18)</f>
        <v>Vyplň údaj</v>
      </c>
      <c r="G55" s="39"/>
      <c r="H55" s="39"/>
      <c r="I55" s="139" t="s">
        <v>34</v>
      </c>
      <c r="J55" s="35" t="str">
        <f>E24</f>
        <v>greeen4plan s.r.o.</v>
      </c>
      <c r="K55" s="39"/>
      <c r="L55" s="136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s="2" customFormat="1" ht="10.32" customHeight="1">
      <c r="A56" s="37"/>
      <c r="B56" s="38"/>
      <c r="C56" s="39"/>
      <c r="D56" s="39"/>
      <c r="E56" s="39"/>
      <c r="F56" s="39"/>
      <c r="G56" s="39"/>
      <c r="H56" s="39"/>
      <c r="I56" s="135"/>
      <c r="J56" s="39"/>
      <c r="K56" s="39"/>
      <c r="L56" s="136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="2" customFormat="1" ht="29.28" customHeight="1">
      <c r="A57" s="37"/>
      <c r="B57" s="38"/>
      <c r="C57" s="170" t="s">
        <v>101</v>
      </c>
      <c r="D57" s="171"/>
      <c r="E57" s="171"/>
      <c r="F57" s="171"/>
      <c r="G57" s="171"/>
      <c r="H57" s="171"/>
      <c r="I57" s="172"/>
      <c r="J57" s="173" t="s">
        <v>102</v>
      </c>
      <c r="K57" s="171"/>
      <c r="L57" s="136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="2" customFormat="1" ht="10.32" customHeight="1">
      <c r="A58" s="37"/>
      <c r="B58" s="38"/>
      <c r="C58" s="39"/>
      <c r="D58" s="39"/>
      <c r="E58" s="39"/>
      <c r="F58" s="39"/>
      <c r="G58" s="39"/>
      <c r="H58" s="39"/>
      <c r="I58" s="135"/>
      <c r="J58" s="39"/>
      <c r="K58" s="39"/>
      <c r="L58" s="136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="2" customFormat="1" ht="22.8" customHeight="1">
      <c r="A59" s="37"/>
      <c r="B59" s="38"/>
      <c r="C59" s="174" t="s">
        <v>72</v>
      </c>
      <c r="D59" s="39"/>
      <c r="E59" s="39"/>
      <c r="F59" s="39"/>
      <c r="G59" s="39"/>
      <c r="H59" s="39"/>
      <c r="I59" s="135"/>
      <c r="J59" s="101">
        <f>J83</f>
        <v>0</v>
      </c>
      <c r="K59" s="39"/>
      <c r="L59" s="136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U59" s="16" t="s">
        <v>103</v>
      </c>
    </row>
    <row r="60" s="9" customFormat="1" ht="24.96" customHeight="1">
      <c r="A60" s="9"/>
      <c r="B60" s="175"/>
      <c r="C60" s="176"/>
      <c r="D60" s="177" t="s">
        <v>104</v>
      </c>
      <c r="E60" s="178"/>
      <c r="F60" s="178"/>
      <c r="G60" s="178"/>
      <c r="H60" s="178"/>
      <c r="I60" s="179"/>
      <c r="J60" s="180">
        <f>J84</f>
        <v>0</v>
      </c>
      <c r="K60" s="176"/>
      <c r="L60" s="18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82"/>
      <c r="C61" s="183"/>
      <c r="D61" s="184" t="s">
        <v>105</v>
      </c>
      <c r="E61" s="185"/>
      <c r="F61" s="185"/>
      <c r="G61" s="185"/>
      <c r="H61" s="185"/>
      <c r="I61" s="186"/>
      <c r="J61" s="187">
        <f>J85</f>
        <v>0</v>
      </c>
      <c r="K61" s="183"/>
      <c r="L61" s="18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82"/>
      <c r="C62" s="183"/>
      <c r="D62" s="184" t="s">
        <v>106</v>
      </c>
      <c r="E62" s="185"/>
      <c r="F62" s="185"/>
      <c r="G62" s="185"/>
      <c r="H62" s="185"/>
      <c r="I62" s="186"/>
      <c r="J62" s="187">
        <f>J89</f>
        <v>0</v>
      </c>
      <c r="K62" s="183"/>
      <c r="L62" s="18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82"/>
      <c r="C63" s="183"/>
      <c r="D63" s="184" t="s">
        <v>107</v>
      </c>
      <c r="E63" s="185"/>
      <c r="F63" s="185"/>
      <c r="G63" s="185"/>
      <c r="H63" s="185"/>
      <c r="I63" s="186"/>
      <c r="J63" s="187">
        <f>J99</f>
        <v>0</v>
      </c>
      <c r="K63" s="183"/>
      <c r="L63" s="18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2" customFormat="1" ht="21.84" customHeight="1">
      <c r="A64" s="37"/>
      <c r="B64" s="38"/>
      <c r="C64" s="39"/>
      <c r="D64" s="39"/>
      <c r="E64" s="39"/>
      <c r="F64" s="39"/>
      <c r="G64" s="39"/>
      <c r="H64" s="39"/>
      <c r="I64" s="135"/>
      <c r="J64" s="39"/>
      <c r="K64" s="39"/>
      <c r="L64" s="136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</row>
    <row r="65" s="2" customFormat="1" ht="6.96" customHeight="1">
      <c r="A65" s="37"/>
      <c r="B65" s="58"/>
      <c r="C65" s="59"/>
      <c r="D65" s="59"/>
      <c r="E65" s="59"/>
      <c r="F65" s="59"/>
      <c r="G65" s="59"/>
      <c r="H65" s="59"/>
      <c r="I65" s="165"/>
      <c r="J65" s="59"/>
      <c r="K65" s="59"/>
      <c r="L65" s="136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9" s="2" customFormat="1" ht="6.96" customHeight="1">
      <c r="A69" s="37"/>
      <c r="B69" s="60"/>
      <c r="C69" s="61"/>
      <c r="D69" s="61"/>
      <c r="E69" s="61"/>
      <c r="F69" s="61"/>
      <c r="G69" s="61"/>
      <c r="H69" s="61"/>
      <c r="I69" s="168"/>
      <c r="J69" s="61"/>
      <c r="K69" s="61"/>
      <c r="L69" s="136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</row>
    <row r="70" s="2" customFormat="1" ht="24.96" customHeight="1">
      <c r="A70" s="37"/>
      <c r="B70" s="38"/>
      <c r="C70" s="22" t="s">
        <v>108</v>
      </c>
      <c r="D70" s="39"/>
      <c r="E70" s="39"/>
      <c r="F70" s="39"/>
      <c r="G70" s="39"/>
      <c r="H70" s="39"/>
      <c r="I70" s="135"/>
      <c r="J70" s="39"/>
      <c r="K70" s="39"/>
      <c r="L70" s="136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</row>
    <row r="71" s="2" customFormat="1" ht="6.96" customHeight="1">
      <c r="A71" s="37"/>
      <c r="B71" s="38"/>
      <c r="C71" s="39"/>
      <c r="D71" s="39"/>
      <c r="E71" s="39"/>
      <c r="F71" s="39"/>
      <c r="G71" s="39"/>
      <c r="H71" s="39"/>
      <c r="I71" s="135"/>
      <c r="J71" s="39"/>
      <c r="K71" s="39"/>
      <c r="L71" s="136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</row>
    <row r="72" s="2" customFormat="1" ht="12" customHeight="1">
      <c r="A72" s="37"/>
      <c r="B72" s="38"/>
      <c r="C72" s="31" t="s">
        <v>16</v>
      </c>
      <c r="D72" s="39"/>
      <c r="E72" s="39"/>
      <c r="F72" s="39"/>
      <c r="G72" s="39"/>
      <c r="H72" s="39"/>
      <c r="I72" s="135"/>
      <c r="J72" s="39"/>
      <c r="K72" s="39"/>
      <c r="L72" s="136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</row>
    <row r="73" s="2" customFormat="1" ht="16.5" customHeight="1">
      <c r="A73" s="37"/>
      <c r="B73" s="38"/>
      <c r="C73" s="39"/>
      <c r="D73" s="39"/>
      <c r="E73" s="169" t="str">
        <f>E7</f>
        <v>Park u soudu v Náchodě</v>
      </c>
      <c r="F73" s="31"/>
      <c r="G73" s="31"/>
      <c r="H73" s="31"/>
      <c r="I73" s="135"/>
      <c r="J73" s="39"/>
      <c r="K73" s="39"/>
      <c r="L73" s="136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</row>
    <row r="74" s="2" customFormat="1" ht="12" customHeight="1">
      <c r="A74" s="37"/>
      <c r="B74" s="38"/>
      <c r="C74" s="31" t="s">
        <v>98</v>
      </c>
      <c r="D74" s="39"/>
      <c r="E74" s="39"/>
      <c r="F74" s="39"/>
      <c r="G74" s="39"/>
      <c r="H74" s="39"/>
      <c r="I74" s="135"/>
      <c r="J74" s="39"/>
      <c r="K74" s="39"/>
      <c r="L74" s="136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</row>
    <row r="75" s="2" customFormat="1" ht="16.5" customHeight="1">
      <c r="A75" s="37"/>
      <c r="B75" s="38"/>
      <c r="C75" s="39"/>
      <c r="D75" s="39"/>
      <c r="E75" s="68" t="str">
        <f>E9</f>
        <v>SO 01a - Odstranění stávajících vegetačních prvků</v>
      </c>
      <c r="F75" s="39"/>
      <c r="G75" s="39"/>
      <c r="H75" s="39"/>
      <c r="I75" s="135"/>
      <c r="J75" s="39"/>
      <c r="K75" s="39"/>
      <c r="L75" s="136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</row>
    <row r="76" s="2" customFormat="1" ht="6.96" customHeight="1">
      <c r="A76" s="37"/>
      <c r="B76" s="38"/>
      <c r="C76" s="39"/>
      <c r="D76" s="39"/>
      <c r="E76" s="39"/>
      <c r="F76" s="39"/>
      <c r="G76" s="39"/>
      <c r="H76" s="39"/>
      <c r="I76" s="135"/>
      <c r="J76" s="39"/>
      <c r="K76" s="39"/>
      <c r="L76" s="136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2" customHeight="1">
      <c r="A77" s="37"/>
      <c r="B77" s="38"/>
      <c r="C77" s="31" t="s">
        <v>21</v>
      </c>
      <c r="D77" s="39"/>
      <c r="E77" s="39"/>
      <c r="F77" s="26" t="str">
        <f>F12</f>
        <v xml:space="preserve"> </v>
      </c>
      <c r="G77" s="39"/>
      <c r="H77" s="39"/>
      <c r="I77" s="139" t="s">
        <v>23</v>
      </c>
      <c r="J77" s="71" t="str">
        <f>IF(J12="","",J12)</f>
        <v>22. 6. 2020</v>
      </c>
      <c r="K77" s="39"/>
      <c r="L77" s="136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s="2" customFormat="1" ht="6.96" customHeight="1">
      <c r="A78" s="37"/>
      <c r="B78" s="38"/>
      <c r="C78" s="39"/>
      <c r="D78" s="39"/>
      <c r="E78" s="39"/>
      <c r="F78" s="39"/>
      <c r="G78" s="39"/>
      <c r="H78" s="39"/>
      <c r="I78" s="135"/>
      <c r="J78" s="39"/>
      <c r="K78" s="39"/>
      <c r="L78" s="136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</row>
    <row r="79" s="2" customFormat="1" ht="15.15" customHeight="1">
      <c r="A79" s="37"/>
      <c r="B79" s="38"/>
      <c r="C79" s="31" t="s">
        <v>25</v>
      </c>
      <c r="D79" s="39"/>
      <c r="E79" s="39"/>
      <c r="F79" s="26" t="str">
        <f>E15</f>
        <v>město Náchod</v>
      </c>
      <c r="G79" s="39"/>
      <c r="H79" s="39"/>
      <c r="I79" s="139" t="s">
        <v>32</v>
      </c>
      <c r="J79" s="35" t="str">
        <f>E21</f>
        <v xml:space="preserve"> </v>
      </c>
      <c r="K79" s="39"/>
      <c r="L79" s="136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</row>
    <row r="80" s="2" customFormat="1" ht="15.15" customHeight="1">
      <c r="A80" s="37"/>
      <c r="B80" s="38"/>
      <c r="C80" s="31" t="s">
        <v>30</v>
      </c>
      <c r="D80" s="39"/>
      <c r="E80" s="39"/>
      <c r="F80" s="26" t="str">
        <f>IF(E18="","",E18)</f>
        <v>Vyplň údaj</v>
      </c>
      <c r="G80" s="39"/>
      <c r="H80" s="39"/>
      <c r="I80" s="139" t="s">
        <v>34</v>
      </c>
      <c r="J80" s="35" t="str">
        <f>E24</f>
        <v>greeen4plan s.r.o.</v>
      </c>
      <c r="K80" s="39"/>
      <c r="L80" s="136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</row>
    <row r="81" s="2" customFormat="1" ht="10.32" customHeight="1">
      <c r="A81" s="37"/>
      <c r="B81" s="38"/>
      <c r="C81" s="39"/>
      <c r="D81" s="39"/>
      <c r="E81" s="39"/>
      <c r="F81" s="39"/>
      <c r="G81" s="39"/>
      <c r="H81" s="39"/>
      <c r="I81" s="135"/>
      <c r="J81" s="39"/>
      <c r="K81" s="39"/>
      <c r="L81" s="136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11" customFormat="1" ht="29.28" customHeight="1">
      <c r="A82" s="189"/>
      <c r="B82" s="190"/>
      <c r="C82" s="191" t="s">
        <v>109</v>
      </c>
      <c r="D82" s="192" t="s">
        <v>59</v>
      </c>
      <c r="E82" s="192" t="s">
        <v>55</v>
      </c>
      <c r="F82" s="192" t="s">
        <v>56</v>
      </c>
      <c r="G82" s="192" t="s">
        <v>110</v>
      </c>
      <c r="H82" s="192" t="s">
        <v>111</v>
      </c>
      <c r="I82" s="193" t="s">
        <v>112</v>
      </c>
      <c r="J82" s="194" t="s">
        <v>102</v>
      </c>
      <c r="K82" s="195" t="s">
        <v>113</v>
      </c>
      <c r="L82" s="196"/>
      <c r="M82" s="91" t="s">
        <v>19</v>
      </c>
      <c r="N82" s="92" t="s">
        <v>44</v>
      </c>
      <c r="O82" s="92" t="s">
        <v>114</v>
      </c>
      <c r="P82" s="92" t="s">
        <v>115</v>
      </c>
      <c r="Q82" s="92" t="s">
        <v>116</v>
      </c>
      <c r="R82" s="92" t="s">
        <v>117</v>
      </c>
      <c r="S82" s="92" t="s">
        <v>118</v>
      </c>
      <c r="T82" s="93" t="s">
        <v>119</v>
      </c>
      <c r="U82" s="189"/>
      <c r="V82" s="189"/>
      <c r="W82" s="189"/>
      <c r="X82" s="189"/>
      <c r="Y82" s="189"/>
      <c r="Z82" s="189"/>
      <c r="AA82" s="189"/>
      <c r="AB82" s="189"/>
      <c r="AC82" s="189"/>
      <c r="AD82" s="189"/>
      <c r="AE82" s="189"/>
    </row>
    <row r="83" s="2" customFormat="1" ht="22.8" customHeight="1">
      <c r="A83" s="37"/>
      <c r="B83" s="38"/>
      <c r="C83" s="98" t="s">
        <v>120</v>
      </c>
      <c r="D83" s="39"/>
      <c r="E83" s="39"/>
      <c r="F83" s="39"/>
      <c r="G83" s="39"/>
      <c r="H83" s="39"/>
      <c r="I83" s="135"/>
      <c r="J83" s="197">
        <f>BK83</f>
        <v>0</v>
      </c>
      <c r="K83" s="39"/>
      <c r="L83" s="43"/>
      <c r="M83" s="94"/>
      <c r="N83" s="198"/>
      <c r="O83" s="95"/>
      <c r="P83" s="199">
        <f>P84</f>
        <v>0</v>
      </c>
      <c r="Q83" s="95"/>
      <c r="R83" s="199">
        <f>R84</f>
        <v>0.74399999999999999</v>
      </c>
      <c r="S83" s="95"/>
      <c r="T83" s="200">
        <f>T84</f>
        <v>0</v>
      </c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T83" s="16" t="s">
        <v>73</v>
      </c>
      <c r="AU83" s="16" t="s">
        <v>103</v>
      </c>
      <c r="BK83" s="201">
        <f>BK84</f>
        <v>0</v>
      </c>
    </row>
    <row r="84" s="12" customFormat="1" ht="25.92" customHeight="1">
      <c r="A84" s="12"/>
      <c r="B84" s="202"/>
      <c r="C84" s="203"/>
      <c r="D84" s="204" t="s">
        <v>73</v>
      </c>
      <c r="E84" s="205" t="s">
        <v>121</v>
      </c>
      <c r="F84" s="205" t="s">
        <v>121</v>
      </c>
      <c r="G84" s="203"/>
      <c r="H84" s="203"/>
      <c r="I84" s="206"/>
      <c r="J84" s="207">
        <f>BK84</f>
        <v>0</v>
      </c>
      <c r="K84" s="203"/>
      <c r="L84" s="208"/>
      <c r="M84" s="209"/>
      <c r="N84" s="210"/>
      <c r="O84" s="210"/>
      <c r="P84" s="211">
        <f>P85+P89+P99</f>
        <v>0</v>
      </c>
      <c r="Q84" s="210"/>
      <c r="R84" s="211">
        <f>R85+R89+R99</f>
        <v>0.74399999999999999</v>
      </c>
      <c r="S84" s="210"/>
      <c r="T84" s="212">
        <f>T85+T89+T99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13" t="s">
        <v>82</v>
      </c>
      <c r="AT84" s="214" t="s">
        <v>73</v>
      </c>
      <c r="AU84" s="214" t="s">
        <v>74</v>
      </c>
      <c r="AY84" s="213" t="s">
        <v>122</v>
      </c>
      <c r="BK84" s="215">
        <f>BK85+BK89+BK99</f>
        <v>0</v>
      </c>
    </row>
    <row r="85" s="12" customFormat="1" ht="22.8" customHeight="1">
      <c r="A85" s="12"/>
      <c r="B85" s="202"/>
      <c r="C85" s="203"/>
      <c r="D85" s="204" t="s">
        <v>73</v>
      </c>
      <c r="E85" s="216" t="s">
        <v>123</v>
      </c>
      <c r="F85" s="216" t="s">
        <v>124</v>
      </c>
      <c r="G85" s="203"/>
      <c r="H85" s="203"/>
      <c r="I85" s="206"/>
      <c r="J85" s="217">
        <f>BK85</f>
        <v>0</v>
      </c>
      <c r="K85" s="203"/>
      <c r="L85" s="208"/>
      <c r="M85" s="209"/>
      <c r="N85" s="210"/>
      <c r="O85" s="210"/>
      <c r="P85" s="211">
        <f>SUM(P86:P88)</f>
        <v>0</v>
      </c>
      <c r="Q85" s="210"/>
      <c r="R85" s="211">
        <f>SUM(R86:R88)</f>
        <v>0</v>
      </c>
      <c r="S85" s="210"/>
      <c r="T85" s="212">
        <f>SUM(T86:T88)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13" t="s">
        <v>82</v>
      </c>
      <c r="AT85" s="214" t="s">
        <v>73</v>
      </c>
      <c r="AU85" s="214" t="s">
        <v>82</v>
      </c>
      <c r="AY85" s="213" t="s">
        <v>122</v>
      </c>
      <c r="BK85" s="215">
        <f>SUM(BK86:BK88)</f>
        <v>0</v>
      </c>
    </row>
    <row r="86" s="2" customFormat="1" ht="16.5" customHeight="1">
      <c r="A86" s="37"/>
      <c r="B86" s="38"/>
      <c r="C86" s="218" t="s">
        <v>82</v>
      </c>
      <c r="D86" s="218" t="s">
        <v>125</v>
      </c>
      <c r="E86" s="219" t="s">
        <v>126</v>
      </c>
      <c r="F86" s="220" t="s">
        <v>127</v>
      </c>
      <c r="G86" s="221" t="s">
        <v>128</v>
      </c>
      <c r="H86" s="222">
        <v>1</v>
      </c>
      <c r="I86" s="223"/>
      <c r="J86" s="224">
        <f>ROUND(I86*H86,2)</f>
        <v>0</v>
      </c>
      <c r="K86" s="225"/>
      <c r="L86" s="43"/>
      <c r="M86" s="226" t="s">
        <v>19</v>
      </c>
      <c r="N86" s="227" t="s">
        <v>45</v>
      </c>
      <c r="O86" s="83"/>
      <c r="P86" s="228">
        <f>O86*H86</f>
        <v>0</v>
      </c>
      <c r="Q86" s="228">
        <v>0</v>
      </c>
      <c r="R86" s="228">
        <f>Q86*H86</f>
        <v>0</v>
      </c>
      <c r="S86" s="228">
        <v>0</v>
      </c>
      <c r="T86" s="229">
        <f>S86*H86</f>
        <v>0</v>
      </c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R86" s="230" t="s">
        <v>129</v>
      </c>
      <c r="AT86" s="230" t="s">
        <v>125</v>
      </c>
      <c r="AU86" s="230" t="s">
        <v>84</v>
      </c>
      <c r="AY86" s="16" t="s">
        <v>122</v>
      </c>
      <c r="BE86" s="231">
        <f>IF(N86="základní",J86,0)</f>
        <v>0</v>
      </c>
      <c r="BF86" s="231">
        <f>IF(N86="snížená",J86,0)</f>
        <v>0</v>
      </c>
      <c r="BG86" s="231">
        <f>IF(N86="zákl. přenesená",J86,0)</f>
        <v>0</v>
      </c>
      <c r="BH86" s="231">
        <f>IF(N86="sníž. přenesená",J86,0)</f>
        <v>0</v>
      </c>
      <c r="BI86" s="231">
        <f>IF(N86="nulová",J86,0)</f>
        <v>0</v>
      </c>
      <c r="BJ86" s="16" t="s">
        <v>82</v>
      </c>
      <c r="BK86" s="231">
        <f>ROUND(I86*H86,2)</f>
        <v>0</v>
      </c>
      <c r="BL86" s="16" t="s">
        <v>129</v>
      </c>
      <c r="BM86" s="230" t="s">
        <v>130</v>
      </c>
    </row>
    <row r="87" s="2" customFormat="1">
      <c r="A87" s="37"/>
      <c r="B87" s="38"/>
      <c r="C87" s="39"/>
      <c r="D87" s="232" t="s">
        <v>131</v>
      </c>
      <c r="E87" s="39"/>
      <c r="F87" s="233" t="s">
        <v>132</v>
      </c>
      <c r="G87" s="39"/>
      <c r="H87" s="39"/>
      <c r="I87" s="135"/>
      <c r="J87" s="39"/>
      <c r="K87" s="39"/>
      <c r="L87" s="43"/>
      <c r="M87" s="234"/>
      <c r="N87" s="235"/>
      <c r="O87" s="83"/>
      <c r="P87" s="83"/>
      <c r="Q87" s="83"/>
      <c r="R87" s="83"/>
      <c r="S87" s="83"/>
      <c r="T87" s="84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T87" s="16" t="s">
        <v>131</v>
      </c>
      <c r="AU87" s="16" t="s">
        <v>84</v>
      </c>
    </row>
    <row r="88" s="2" customFormat="1" ht="16.5" customHeight="1">
      <c r="A88" s="37"/>
      <c r="B88" s="38"/>
      <c r="C88" s="218" t="s">
        <v>84</v>
      </c>
      <c r="D88" s="218" t="s">
        <v>125</v>
      </c>
      <c r="E88" s="219" t="s">
        <v>133</v>
      </c>
      <c r="F88" s="220" t="s">
        <v>134</v>
      </c>
      <c r="G88" s="221" t="s">
        <v>128</v>
      </c>
      <c r="H88" s="222">
        <v>1</v>
      </c>
      <c r="I88" s="223"/>
      <c r="J88" s="224">
        <f>ROUND(I88*H88,2)</f>
        <v>0</v>
      </c>
      <c r="K88" s="225"/>
      <c r="L88" s="43"/>
      <c r="M88" s="226" t="s">
        <v>19</v>
      </c>
      <c r="N88" s="227" t="s">
        <v>45</v>
      </c>
      <c r="O88" s="83"/>
      <c r="P88" s="228">
        <f>O88*H88</f>
        <v>0</v>
      </c>
      <c r="Q88" s="228">
        <v>0</v>
      </c>
      <c r="R88" s="228">
        <f>Q88*H88</f>
        <v>0</v>
      </c>
      <c r="S88" s="228">
        <v>0</v>
      </c>
      <c r="T88" s="229">
        <f>S88*H88</f>
        <v>0</v>
      </c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R88" s="230" t="s">
        <v>129</v>
      </c>
      <c r="AT88" s="230" t="s">
        <v>125</v>
      </c>
      <c r="AU88" s="230" t="s">
        <v>84</v>
      </c>
      <c r="AY88" s="16" t="s">
        <v>122</v>
      </c>
      <c r="BE88" s="231">
        <f>IF(N88="základní",J88,0)</f>
        <v>0</v>
      </c>
      <c r="BF88" s="231">
        <f>IF(N88="snížená",J88,0)</f>
        <v>0</v>
      </c>
      <c r="BG88" s="231">
        <f>IF(N88="zákl. přenesená",J88,0)</f>
        <v>0</v>
      </c>
      <c r="BH88" s="231">
        <f>IF(N88="sníž. přenesená",J88,0)</f>
        <v>0</v>
      </c>
      <c r="BI88" s="231">
        <f>IF(N88="nulová",J88,0)</f>
        <v>0</v>
      </c>
      <c r="BJ88" s="16" t="s">
        <v>82</v>
      </c>
      <c r="BK88" s="231">
        <f>ROUND(I88*H88,2)</f>
        <v>0</v>
      </c>
      <c r="BL88" s="16" t="s">
        <v>129</v>
      </c>
      <c r="BM88" s="230" t="s">
        <v>135</v>
      </c>
    </row>
    <row r="89" s="12" customFormat="1" ht="22.8" customHeight="1">
      <c r="A89" s="12"/>
      <c r="B89" s="202"/>
      <c r="C89" s="203"/>
      <c r="D89" s="204" t="s">
        <v>73</v>
      </c>
      <c r="E89" s="216" t="s">
        <v>136</v>
      </c>
      <c r="F89" s="216" t="s">
        <v>137</v>
      </c>
      <c r="G89" s="203"/>
      <c r="H89" s="203"/>
      <c r="I89" s="206"/>
      <c r="J89" s="217">
        <f>BK89</f>
        <v>0</v>
      </c>
      <c r="K89" s="203"/>
      <c r="L89" s="208"/>
      <c r="M89" s="209"/>
      <c r="N89" s="210"/>
      <c r="O89" s="210"/>
      <c r="P89" s="211">
        <f>SUM(P90:P98)</f>
        <v>0</v>
      </c>
      <c r="Q89" s="210"/>
      <c r="R89" s="211">
        <f>SUM(R90:R98)</f>
        <v>0.74399999999999999</v>
      </c>
      <c r="S89" s="210"/>
      <c r="T89" s="212">
        <f>SUM(T90:T98)</f>
        <v>0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13" t="s">
        <v>82</v>
      </c>
      <c r="AT89" s="214" t="s">
        <v>73</v>
      </c>
      <c r="AU89" s="214" t="s">
        <v>82</v>
      </c>
      <c r="AY89" s="213" t="s">
        <v>122</v>
      </c>
      <c r="BK89" s="215">
        <f>SUM(BK90:BK98)</f>
        <v>0</v>
      </c>
    </row>
    <row r="90" s="2" customFormat="1" ht="16.5" customHeight="1">
      <c r="A90" s="37"/>
      <c r="B90" s="38"/>
      <c r="C90" s="218" t="s">
        <v>138</v>
      </c>
      <c r="D90" s="218" t="s">
        <v>125</v>
      </c>
      <c r="E90" s="219" t="s">
        <v>139</v>
      </c>
      <c r="F90" s="220" t="s">
        <v>140</v>
      </c>
      <c r="G90" s="221" t="s">
        <v>141</v>
      </c>
      <c r="H90" s="222">
        <v>2.48</v>
      </c>
      <c r="I90" s="223"/>
      <c r="J90" s="224">
        <f>ROUND(I90*H90,2)</f>
        <v>0</v>
      </c>
      <c r="K90" s="225"/>
      <c r="L90" s="43"/>
      <c r="M90" s="226" t="s">
        <v>19</v>
      </c>
      <c r="N90" s="227" t="s">
        <v>45</v>
      </c>
      <c r="O90" s="83"/>
      <c r="P90" s="228">
        <f>O90*H90</f>
        <v>0</v>
      </c>
      <c r="Q90" s="228">
        <v>0</v>
      </c>
      <c r="R90" s="228">
        <f>Q90*H90</f>
        <v>0</v>
      </c>
      <c r="S90" s="228">
        <v>0</v>
      </c>
      <c r="T90" s="229">
        <f>S90*H90</f>
        <v>0</v>
      </c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R90" s="230" t="s">
        <v>142</v>
      </c>
      <c r="AT90" s="230" t="s">
        <v>125</v>
      </c>
      <c r="AU90" s="230" t="s">
        <v>84</v>
      </c>
      <c r="AY90" s="16" t="s">
        <v>122</v>
      </c>
      <c r="BE90" s="231">
        <f>IF(N90="základní",J90,0)</f>
        <v>0</v>
      </c>
      <c r="BF90" s="231">
        <f>IF(N90="snížená",J90,0)</f>
        <v>0</v>
      </c>
      <c r="BG90" s="231">
        <f>IF(N90="zákl. přenesená",J90,0)</f>
        <v>0</v>
      </c>
      <c r="BH90" s="231">
        <f>IF(N90="sníž. přenesená",J90,0)</f>
        <v>0</v>
      </c>
      <c r="BI90" s="231">
        <f>IF(N90="nulová",J90,0)</f>
        <v>0</v>
      </c>
      <c r="BJ90" s="16" t="s">
        <v>82</v>
      </c>
      <c r="BK90" s="231">
        <f>ROUND(I90*H90,2)</f>
        <v>0</v>
      </c>
      <c r="BL90" s="16" t="s">
        <v>142</v>
      </c>
      <c r="BM90" s="230" t="s">
        <v>143</v>
      </c>
    </row>
    <row r="91" s="2" customFormat="1">
      <c r="A91" s="37"/>
      <c r="B91" s="38"/>
      <c r="C91" s="39"/>
      <c r="D91" s="232" t="s">
        <v>131</v>
      </c>
      <c r="E91" s="39"/>
      <c r="F91" s="233" t="s">
        <v>144</v>
      </c>
      <c r="G91" s="39"/>
      <c r="H91" s="39"/>
      <c r="I91" s="135"/>
      <c r="J91" s="39"/>
      <c r="K91" s="39"/>
      <c r="L91" s="43"/>
      <c r="M91" s="234"/>
      <c r="N91" s="235"/>
      <c r="O91" s="83"/>
      <c r="P91" s="83"/>
      <c r="Q91" s="83"/>
      <c r="R91" s="83"/>
      <c r="S91" s="83"/>
      <c r="T91" s="84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T91" s="16" t="s">
        <v>131</v>
      </c>
      <c r="AU91" s="16" t="s">
        <v>84</v>
      </c>
    </row>
    <row r="92" s="2" customFormat="1" ht="16.5" customHeight="1">
      <c r="A92" s="37"/>
      <c r="B92" s="38"/>
      <c r="C92" s="218" t="s">
        <v>145</v>
      </c>
      <c r="D92" s="218" t="s">
        <v>125</v>
      </c>
      <c r="E92" s="219" t="s">
        <v>146</v>
      </c>
      <c r="F92" s="220" t="s">
        <v>147</v>
      </c>
      <c r="G92" s="221" t="s">
        <v>141</v>
      </c>
      <c r="H92" s="222">
        <v>2.48</v>
      </c>
      <c r="I92" s="223"/>
      <c r="J92" s="224">
        <f>ROUND(I92*H92,2)</f>
        <v>0</v>
      </c>
      <c r="K92" s="225"/>
      <c r="L92" s="43"/>
      <c r="M92" s="226" t="s">
        <v>19</v>
      </c>
      <c r="N92" s="227" t="s">
        <v>45</v>
      </c>
      <c r="O92" s="83"/>
      <c r="P92" s="228">
        <f>O92*H92</f>
        <v>0</v>
      </c>
      <c r="Q92" s="228">
        <v>0</v>
      </c>
      <c r="R92" s="228">
        <f>Q92*H92</f>
        <v>0</v>
      </c>
      <c r="S92" s="228">
        <v>0</v>
      </c>
      <c r="T92" s="229">
        <f>S92*H92</f>
        <v>0</v>
      </c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R92" s="230" t="s">
        <v>142</v>
      </c>
      <c r="AT92" s="230" t="s">
        <v>125</v>
      </c>
      <c r="AU92" s="230" t="s">
        <v>84</v>
      </c>
      <c r="AY92" s="16" t="s">
        <v>122</v>
      </c>
      <c r="BE92" s="231">
        <f>IF(N92="základní",J92,0)</f>
        <v>0</v>
      </c>
      <c r="BF92" s="231">
        <f>IF(N92="snížená",J92,0)</f>
        <v>0</v>
      </c>
      <c r="BG92" s="231">
        <f>IF(N92="zákl. přenesená",J92,0)</f>
        <v>0</v>
      </c>
      <c r="BH92" s="231">
        <f>IF(N92="sníž. přenesená",J92,0)</f>
        <v>0</v>
      </c>
      <c r="BI92" s="231">
        <f>IF(N92="nulová",J92,0)</f>
        <v>0</v>
      </c>
      <c r="BJ92" s="16" t="s">
        <v>82</v>
      </c>
      <c r="BK92" s="231">
        <f>ROUND(I92*H92,2)</f>
        <v>0</v>
      </c>
      <c r="BL92" s="16" t="s">
        <v>142</v>
      </c>
      <c r="BM92" s="230" t="s">
        <v>148</v>
      </c>
    </row>
    <row r="93" s="2" customFormat="1">
      <c r="A93" s="37"/>
      <c r="B93" s="38"/>
      <c r="C93" s="39"/>
      <c r="D93" s="232" t="s">
        <v>131</v>
      </c>
      <c r="E93" s="39"/>
      <c r="F93" s="233" t="s">
        <v>149</v>
      </c>
      <c r="G93" s="39"/>
      <c r="H93" s="39"/>
      <c r="I93" s="135"/>
      <c r="J93" s="39"/>
      <c r="K93" s="39"/>
      <c r="L93" s="43"/>
      <c r="M93" s="234"/>
      <c r="N93" s="235"/>
      <c r="O93" s="83"/>
      <c r="P93" s="83"/>
      <c r="Q93" s="83"/>
      <c r="R93" s="83"/>
      <c r="S93" s="83"/>
      <c r="T93" s="84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T93" s="16" t="s">
        <v>131</v>
      </c>
      <c r="AU93" s="16" t="s">
        <v>84</v>
      </c>
    </row>
    <row r="94" s="2" customFormat="1" ht="16.5" customHeight="1">
      <c r="A94" s="37"/>
      <c r="B94" s="38"/>
      <c r="C94" s="218" t="s">
        <v>150</v>
      </c>
      <c r="D94" s="218" t="s">
        <v>125</v>
      </c>
      <c r="E94" s="219" t="s">
        <v>151</v>
      </c>
      <c r="F94" s="220" t="s">
        <v>152</v>
      </c>
      <c r="G94" s="221" t="s">
        <v>141</v>
      </c>
      <c r="H94" s="222">
        <v>2.48</v>
      </c>
      <c r="I94" s="223"/>
      <c r="J94" s="224">
        <f>ROUND(I94*H94,2)</f>
        <v>0</v>
      </c>
      <c r="K94" s="225"/>
      <c r="L94" s="43"/>
      <c r="M94" s="226" t="s">
        <v>19</v>
      </c>
      <c r="N94" s="227" t="s">
        <v>45</v>
      </c>
      <c r="O94" s="83"/>
      <c r="P94" s="228">
        <f>O94*H94</f>
        <v>0</v>
      </c>
      <c r="Q94" s="228">
        <v>0</v>
      </c>
      <c r="R94" s="228">
        <f>Q94*H94</f>
        <v>0</v>
      </c>
      <c r="S94" s="228">
        <v>0</v>
      </c>
      <c r="T94" s="229">
        <f>S94*H94</f>
        <v>0</v>
      </c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R94" s="230" t="s">
        <v>142</v>
      </c>
      <c r="AT94" s="230" t="s">
        <v>125</v>
      </c>
      <c r="AU94" s="230" t="s">
        <v>84</v>
      </c>
      <c r="AY94" s="16" t="s">
        <v>122</v>
      </c>
      <c r="BE94" s="231">
        <f>IF(N94="základní",J94,0)</f>
        <v>0</v>
      </c>
      <c r="BF94" s="231">
        <f>IF(N94="snížená",J94,0)</f>
        <v>0</v>
      </c>
      <c r="BG94" s="231">
        <f>IF(N94="zákl. přenesená",J94,0)</f>
        <v>0</v>
      </c>
      <c r="BH94" s="231">
        <f>IF(N94="sníž. přenesená",J94,0)</f>
        <v>0</v>
      </c>
      <c r="BI94" s="231">
        <f>IF(N94="nulová",J94,0)</f>
        <v>0</v>
      </c>
      <c r="BJ94" s="16" t="s">
        <v>82</v>
      </c>
      <c r="BK94" s="231">
        <f>ROUND(I94*H94,2)</f>
        <v>0</v>
      </c>
      <c r="BL94" s="16" t="s">
        <v>142</v>
      </c>
      <c r="BM94" s="230" t="s">
        <v>153</v>
      </c>
    </row>
    <row r="95" s="2" customFormat="1" ht="16.5" customHeight="1">
      <c r="A95" s="37"/>
      <c r="B95" s="38"/>
      <c r="C95" s="236" t="s">
        <v>154</v>
      </c>
      <c r="D95" s="236" t="s">
        <v>155</v>
      </c>
      <c r="E95" s="237" t="s">
        <v>156</v>
      </c>
      <c r="F95" s="238" t="s">
        <v>157</v>
      </c>
      <c r="G95" s="239" t="s">
        <v>158</v>
      </c>
      <c r="H95" s="240">
        <v>1.24</v>
      </c>
      <c r="I95" s="241"/>
      <c r="J95" s="242">
        <f>ROUND(I95*H95,2)</f>
        <v>0</v>
      </c>
      <c r="K95" s="243"/>
      <c r="L95" s="244"/>
      <c r="M95" s="245" t="s">
        <v>19</v>
      </c>
      <c r="N95" s="246" t="s">
        <v>45</v>
      </c>
      <c r="O95" s="83"/>
      <c r="P95" s="228">
        <f>O95*H95</f>
        <v>0</v>
      </c>
      <c r="Q95" s="228">
        <v>0.59999999999999998</v>
      </c>
      <c r="R95" s="228">
        <f>Q95*H95</f>
        <v>0.74399999999999999</v>
      </c>
      <c r="S95" s="228">
        <v>0</v>
      </c>
      <c r="T95" s="229">
        <f>S95*H95</f>
        <v>0</v>
      </c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R95" s="230" t="s">
        <v>159</v>
      </c>
      <c r="AT95" s="230" t="s">
        <v>155</v>
      </c>
      <c r="AU95" s="230" t="s">
        <v>84</v>
      </c>
      <c r="AY95" s="16" t="s">
        <v>122</v>
      </c>
      <c r="BE95" s="231">
        <f>IF(N95="základní",J95,0)</f>
        <v>0</v>
      </c>
      <c r="BF95" s="231">
        <f>IF(N95="snížená",J95,0)</f>
        <v>0</v>
      </c>
      <c r="BG95" s="231">
        <f>IF(N95="zákl. přenesená",J95,0)</f>
        <v>0</v>
      </c>
      <c r="BH95" s="231">
        <f>IF(N95="sníž. přenesená",J95,0)</f>
        <v>0</v>
      </c>
      <c r="BI95" s="231">
        <f>IF(N95="nulová",J95,0)</f>
        <v>0</v>
      </c>
      <c r="BJ95" s="16" t="s">
        <v>82</v>
      </c>
      <c r="BK95" s="231">
        <f>ROUND(I95*H95,2)</f>
        <v>0</v>
      </c>
      <c r="BL95" s="16" t="s">
        <v>142</v>
      </c>
      <c r="BM95" s="230" t="s">
        <v>160</v>
      </c>
    </row>
    <row r="96" s="2" customFormat="1" ht="16.5" customHeight="1">
      <c r="A96" s="37"/>
      <c r="B96" s="38"/>
      <c r="C96" s="218" t="s">
        <v>161</v>
      </c>
      <c r="D96" s="218" t="s">
        <v>125</v>
      </c>
      <c r="E96" s="219" t="s">
        <v>162</v>
      </c>
      <c r="F96" s="220" t="s">
        <v>163</v>
      </c>
      <c r="G96" s="221" t="s">
        <v>141</v>
      </c>
      <c r="H96" s="222">
        <v>343</v>
      </c>
      <c r="I96" s="223"/>
      <c r="J96" s="224">
        <f>ROUND(I96*H96,2)</f>
        <v>0</v>
      </c>
      <c r="K96" s="225"/>
      <c r="L96" s="43"/>
      <c r="M96" s="226" t="s">
        <v>19</v>
      </c>
      <c r="N96" s="227" t="s">
        <v>45</v>
      </c>
      <c r="O96" s="83"/>
      <c r="P96" s="228">
        <f>O96*H96</f>
        <v>0</v>
      </c>
      <c r="Q96" s="228">
        <v>0</v>
      </c>
      <c r="R96" s="228">
        <f>Q96*H96</f>
        <v>0</v>
      </c>
      <c r="S96" s="228">
        <v>0</v>
      </c>
      <c r="T96" s="229">
        <f>S96*H96</f>
        <v>0</v>
      </c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R96" s="230" t="s">
        <v>142</v>
      </c>
      <c r="AT96" s="230" t="s">
        <v>125</v>
      </c>
      <c r="AU96" s="230" t="s">
        <v>84</v>
      </c>
      <c r="AY96" s="16" t="s">
        <v>122</v>
      </c>
      <c r="BE96" s="231">
        <f>IF(N96="základní",J96,0)</f>
        <v>0</v>
      </c>
      <c r="BF96" s="231">
        <f>IF(N96="snížená",J96,0)</f>
        <v>0</v>
      </c>
      <c r="BG96" s="231">
        <f>IF(N96="zákl. přenesená",J96,0)</f>
        <v>0</v>
      </c>
      <c r="BH96" s="231">
        <f>IF(N96="sníž. přenesená",J96,0)</f>
        <v>0</v>
      </c>
      <c r="BI96" s="231">
        <f>IF(N96="nulová",J96,0)</f>
        <v>0</v>
      </c>
      <c r="BJ96" s="16" t="s">
        <v>82</v>
      </c>
      <c r="BK96" s="231">
        <f>ROUND(I96*H96,2)</f>
        <v>0</v>
      </c>
      <c r="BL96" s="16" t="s">
        <v>142</v>
      </c>
      <c r="BM96" s="230" t="s">
        <v>164</v>
      </c>
    </row>
    <row r="97" s="2" customFormat="1">
      <c r="A97" s="37"/>
      <c r="B97" s="38"/>
      <c r="C97" s="39"/>
      <c r="D97" s="232" t="s">
        <v>131</v>
      </c>
      <c r="E97" s="39"/>
      <c r="F97" s="233" t="s">
        <v>165</v>
      </c>
      <c r="G97" s="39"/>
      <c r="H97" s="39"/>
      <c r="I97" s="135"/>
      <c r="J97" s="39"/>
      <c r="K97" s="39"/>
      <c r="L97" s="43"/>
      <c r="M97" s="234"/>
      <c r="N97" s="235"/>
      <c r="O97" s="83"/>
      <c r="P97" s="83"/>
      <c r="Q97" s="83"/>
      <c r="R97" s="83"/>
      <c r="S97" s="83"/>
      <c r="T97" s="84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T97" s="16" t="s">
        <v>131</v>
      </c>
      <c r="AU97" s="16" t="s">
        <v>84</v>
      </c>
    </row>
    <row r="98" s="2" customFormat="1" ht="16.5" customHeight="1">
      <c r="A98" s="37"/>
      <c r="B98" s="38"/>
      <c r="C98" s="218" t="s">
        <v>8</v>
      </c>
      <c r="D98" s="218" t="s">
        <v>125</v>
      </c>
      <c r="E98" s="219" t="s">
        <v>166</v>
      </c>
      <c r="F98" s="220" t="s">
        <v>167</v>
      </c>
      <c r="G98" s="221" t="s">
        <v>128</v>
      </c>
      <c r="H98" s="222">
        <v>1</v>
      </c>
      <c r="I98" s="223"/>
      <c r="J98" s="224">
        <f>ROUND(I98*H98,2)</f>
        <v>0</v>
      </c>
      <c r="K98" s="225"/>
      <c r="L98" s="43"/>
      <c r="M98" s="226" t="s">
        <v>19</v>
      </c>
      <c r="N98" s="227" t="s">
        <v>45</v>
      </c>
      <c r="O98" s="83"/>
      <c r="P98" s="228">
        <f>O98*H98</f>
        <v>0</v>
      </c>
      <c r="Q98" s="228">
        <v>0</v>
      </c>
      <c r="R98" s="228">
        <f>Q98*H98</f>
        <v>0</v>
      </c>
      <c r="S98" s="228">
        <v>0</v>
      </c>
      <c r="T98" s="229">
        <f>S98*H98</f>
        <v>0</v>
      </c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R98" s="230" t="s">
        <v>142</v>
      </c>
      <c r="AT98" s="230" t="s">
        <v>125</v>
      </c>
      <c r="AU98" s="230" t="s">
        <v>84</v>
      </c>
      <c r="AY98" s="16" t="s">
        <v>122</v>
      </c>
      <c r="BE98" s="231">
        <f>IF(N98="základní",J98,0)</f>
        <v>0</v>
      </c>
      <c r="BF98" s="231">
        <f>IF(N98="snížená",J98,0)</f>
        <v>0</v>
      </c>
      <c r="BG98" s="231">
        <f>IF(N98="zákl. přenesená",J98,0)</f>
        <v>0</v>
      </c>
      <c r="BH98" s="231">
        <f>IF(N98="sníž. přenesená",J98,0)</f>
        <v>0</v>
      </c>
      <c r="BI98" s="231">
        <f>IF(N98="nulová",J98,0)</f>
        <v>0</v>
      </c>
      <c r="BJ98" s="16" t="s">
        <v>82</v>
      </c>
      <c r="BK98" s="231">
        <f>ROUND(I98*H98,2)</f>
        <v>0</v>
      </c>
      <c r="BL98" s="16" t="s">
        <v>142</v>
      </c>
      <c r="BM98" s="230" t="s">
        <v>168</v>
      </c>
    </row>
    <row r="99" s="12" customFormat="1" ht="22.8" customHeight="1">
      <c r="A99" s="12"/>
      <c r="B99" s="202"/>
      <c r="C99" s="203"/>
      <c r="D99" s="204" t="s">
        <v>73</v>
      </c>
      <c r="E99" s="216" t="s">
        <v>169</v>
      </c>
      <c r="F99" s="216" t="s">
        <v>170</v>
      </c>
      <c r="G99" s="203"/>
      <c r="H99" s="203"/>
      <c r="I99" s="206"/>
      <c r="J99" s="217">
        <f>BK99</f>
        <v>0</v>
      </c>
      <c r="K99" s="203"/>
      <c r="L99" s="208"/>
      <c r="M99" s="209"/>
      <c r="N99" s="210"/>
      <c r="O99" s="210"/>
      <c r="P99" s="211">
        <f>SUM(P100:P101)</f>
        <v>0</v>
      </c>
      <c r="Q99" s="210"/>
      <c r="R99" s="211">
        <f>SUM(R100:R101)</f>
        <v>0</v>
      </c>
      <c r="S99" s="210"/>
      <c r="T99" s="212">
        <f>SUM(T100:T101)</f>
        <v>0</v>
      </c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R99" s="213" t="s">
        <v>82</v>
      </c>
      <c r="AT99" s="214" t="s">
        <v>73</v>
      </c>
      <c r="AU99" s="214" t="s">
        <v>82</v>
      </c>
      <c r="AY99" s="213" t="s">
        <v>122</v>
      </c>
      <c r="BK99" s="215">
        <f>SUM(BK100:BK101)</f>
        <v>0</v>
      </c>
    </row>
    <row r="100" s="2" customFormat="1" ht="16.5" customHeight="1">
      <c r="A100" s="37"/>
      <c r="B100" s="38"/>
      <c r="C100" s="218" t="s">
        <v>171</v>
      </c>
      <c r="D100" s="218" t="s">
        <v>125</v>
      </c>
      <c r="E100" s="219" t="s">
        <v>172</v>
      </c>
      <c r="F100" s="220" t="s">
        <v>173</v>
      </c>
      <c r="G100" s="221" t="s">
        <v>128</v>
      </c>
      <c r="H100" s="222">
        <v>1</v>
      </c>
      <c r="I100" s="223"/>
      <c r="J100" s="224">
        <f>ROUND(I100*H100,2)</f>
        <v>0</v>
      </c>
      <c r="K100" s="225"/>
      <c r="L100" s="43"/>
      <c r="M100" s="226" t="s">
        <v>19</v>
      </c>
      <c r="N100" s="227" t="s">
        <v>45</v>
      </c>
      <c r="O100" s="83"/>
      <c r="P100" s="228">
        <f>O100*H100</f>
        <v>0</v>
      </c>
      <c r="Q100" s="228">
        <v>0</v>
      </c>
      <c r="R100" s="228">
        <f>Q100*H100</f>
        <v>0</v>
      </c>
      <c r="S100" s="228">
        <v>0</v>
      </c>
      <c r="T100" s="229">
        <f>S100*H100</f>
        <v>0</v>
      </c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R100" s="230" t="s">
        <v>129</v>
      </c>
      <c r="AT100" s="230" t="s">
        <v>125</v>
      </c>
      <c r="AU100" s="230" t="s">
        <v>84</v>
      </c>
      <c r="AY100" s="16" t="s">
        <v>122</v>
      </c>
      <c r="BE100" s="231">
        <f>IF(N100="základní",J100,0)</f>
        <v>0</v>
      </c>
      <c r="BF100" s="231">
        <f>IF(N100="snížená",J100,0)</f>
        <v>0</v>
      </c>
      <c r="BG100" s="231">
        <f>IF(N100="zákl. přenesená",J100,0)</f>
        <v>0</v>
      </c>
      <c r="BH100" s="231">
        <f>IF(N100="sníž. přenesená",J100,0)</f>
        <v>0</v>
      </c>
      <c r="BI100" s="231">
        <f>IF(N100="nulová",J100,0)</f>
        <v>0</v>
      </c>
      <c r="BJ100" s="16" t="s">
        <v>82</v>
      </c>
      <c r="BK100" s="231">
        <f>ROUND(I100*H100,2)</f>
        <v>0</v>
      </c>
      <c r="BL100" s="16" t="s">
        <v>129</v>
      </c>
      <c r="BM100" s="230" t="s">
        <v>174</v>
      </c>
    </row>
    <row r="101" s="2" customFormat="1">
      <c r="A101" s="37"/>
      <c r="B101" s="38"/>
      <c r="C101" s="39"/>
      <c r="D101" s="232" t="s">
        <v>131</v>
      </c>
      <c r="E101" s="39"/>
      <c r="F101" s="233" t="s">
        <v>175</v>
      </c>
      <c r="G101" s="39"/>
      <c r="H101" s="39"/>
      <c r="I101" s="135"/>
      <c r="J101" s="39"/>
      <c r="K101" s="39"/>
      <c r="L101" s="43"/>
      <c r="M101" s="247"/>
      <c r="N101" s="248"/>
      <c r="O101" s="249"/>
      <c r="P101" s="249"/>
      <c r="Q101" s="249"/>
      <c r="R101" s="249"/>
      <c r="S101" s="249"/>
      <c r="T101" s="250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T101" s="16" t="s">
        <v>131</v>
      </c>
      <c r="AU101" s="16" t="s">
        <v>84</v>
      </c>
    </row>
    <row r="102" s="2" customFormat="1" ht="6.96" customHeight="1">
      <c r="A102" s="37"/>
      <c r="B102" s="58"/>
      <c r="C102" s="59"/>
      <c r="D102" s="59"/>
      <c r="E102" s="59"/>
      <c r="F102" s="59"/>
      <c r="G102" s="59"/>
      <c r="H102" s="59"/>
      <c r="I102" s="165"/>
      <c r="J102" s="59"/>
      <c r="K102" s="59"/>
      <c r="L102" s="43"/>
      <c r="M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</sheetData>
  <sheetProtection sheet="1" autoFilter="0" formatColumns="0" formatRows="0" objects="1" scenarios="1" spinCount="100000" saltValue="ZnXgKC80VsH6wKc/ohWElC4tzTAh8WTnBjCqgan7BXAgfhW91/9Qni0bMNWTg9OjwXgwdwlF367O0RY/fiEaOA==" hashValue="h60vWgcfdid9RKojlDhpeaZSWQvXKAeY13AbRk9WywuKQ4J4Fu0IfkH7GjniCyxRPB3Vlhx8ze+P4GdbLu8PWw==" algorithmName="SHA-512" password="CC35"/>
  <autoFilter ref="C82:K101"/>
  <mergeCells count="9">
    <mergeCell ref="E7:H7"/>
    <mergeCell ref="E9:H9"/>
    <mergeCell ref="E18:H18"/>
    <mergeCell ref="E27:H27"/>
    <mergeCell ref="E48:H48"/>
    <mergeCell ref="E50:H50"/>
    <mergeCell ref="E73:H73"/>
    <mergeCell ref="E75:H75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" style="1" customWidth="1"/>
    <col min="8" max="8" width="11.5" style="1" customWidth="1"/>
    <col min="9" max="9" width="20.16016" style="127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I2" s="12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87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30"/>
      <c r="J3" s="129"/>
      <c r="K3" s="129"/>
      <c r="L3" s="19"/>
      <c r="AT3" s="16" t="s">
        <v>84</v>
      </c>
    </row>
    <row r="4" s="1" customFormat="1" ht="24.96" customHeight="1">
      <c r="B4" s="19"/>
      <c r="D4" s="131" t="s">
        <v>97</v>
      </c>
      <c r="I4" s="127"/>
      <c r="L4" s="19"/>
      <c r="M4" s="132" t="s">
        <v>10</v>
      </c>
      <c r="AT4" s="16" t="s">
        <v>4</v>
      </c>
    </row>
    <row r="5" s="1" customFormat="1" ht="6.96" customHeight="1">
      <c r="B5" s="19"/>
      <c r="I5" s="127"/>
      <c r="L5" s="19"/>
    </row>
    <row r="6" s="1" customFormat="1" ht="12" customHeight="1">
      <c r="B6" s="19"/>
      <c r="D6" s="133" t="s">
        <v>16</v>
      </c>
      <c r="I6" s="127"/>
      <c r="L6" s="19"/>
    </row>
    <row r="7" s="1" customFormat="1" ht="16.5" customHeight="1">
      <c r="B7" s="19"/>
      <c r="E7" s="134" t="str">
        <f>'Rekapitulace stavby'!K6</f>
        <v>Park u soudu v Náchodě</v>
      </c>
      <c r="F7" s="133"/>
      <c r="G7" s="133"/>
      <c r="H7" s="133"/>
      <c r="I7" s="127"/>
      <c r="L7" s="19"/>
    </row>
    <row r="8" s="2" customFormat="1" ht="12" customHeight="1">
      <c r="A8" s="37"/>
      <c r="B8" s="43"/>
      <c r="C8" s="37"/>
      <c r="D8" s="133" t="s">
        <v>98</v>
      </c>
      <c r="E8" s="37"/>
      <c r="F8" s="37"/>
      <c r="G8" s="37"/>
      <c r="H8" s="37"/>
      <c r="I8" s="135"/>
      <c r="J8" s="37"/>
      <c r="K8" s="37"/>
      <c r="L8" s="136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37" t="s">
        <v>176</v>
      </c>
      <c r="F9" s="37"/>
      <c r="G9" s="37"/>
      <c r="H9" s="37"/>
      <c r="I9" s="135"/>
      <c r="J9" s="37"/>
      <c r="K9" s="37"/>
      <c r="L9" s="136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135"/>
      <c r="J10" s="37"/>
      <c r="K10" s="37"/>
      <c r="L10" s="136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3" t="s">
        <v>18</v>
      </c>
      <c r="E11" s="37"/>
      <c r="F11" s="138" t="s">
        <v>19</v>
      </c>
      <c r="G11" s="37"/>
      <c r="H11" s="37"/>
      <c r="I11" s="139" t="s">
        <v>20</v>
      </c>
      <c r="J11" s="138" t="s">
        <v>19</v>
      </c>
      <c r="K11" s="37"/>
      <c r="L11" s="136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3" t="s">
        <v>21</v>
      </c>
      <c r="E12" s="37"/>
      <c r="F12" s="138" t="s">
        <v>22</v>
      </c>
      <c r="G12" s="37"/>
      <c r="H12" s="37"/>
      <c r="I12" s="139" t="s">
        <v>23</v>
      </c>
      <c r="J12" s="140" t="str">
        <f>'Rekapitulace stavby'!AN8</f>
        <v>22. 6. 2020</v>
      </c>
      <c r="K12" s="37"/>
      <c r="L12" s="136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135"/>
      <c r="J13" s="37"/>
      <c r="K13" s="37"/>
      <c r="L13" s="136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3" t="s">
        <v>25</v>
      </c>
      <c r="E14" s="37"/>
      <c r="F14" s="37"/>
      <c r="G14" s="37"/>
      <c r="H14" s="37"/>
      <c r="I14" s="139" t="s">
        <v>26</v>
      </c>
      <c r="J14" s="138" t="str">
        <f>IF('Rekapitulace stavby'!AN10="","",'Rekapitulace stavby'!AN10)</f>
        <v>00272868</v>
      </c>
      <c r="K14" s="37"/>
      <c r="L14" s="136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38" t="str">
        <f>IF('Rekapitulace stavby'!E11="","",'Rekapitulace stavby'!E11)</f>
        <v>město Náchod</v>
      </c>
      <c r="F15" s="37"/>
      <c r="G15" s="37"/>
      <c r="H15" s="37"/>
      <c r="I15" s="139" t="s">
        <v>29</v>
      </c>
      <c r="J15" s="138" t="str">
        <f>IF('Rekapitulace stavby'!AN11="","",'Rekapitulace stavby'!AN11)</f>
        <v/>
      </c>
      <c r="K15" s="37"/>
      <c r="L15" s="136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135"/>
      <c r="J16" s="37"/>
      <c r="K16" s="37"/>
      <c r="L16" s="136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3" t="s">
        <v>30</v>
      </c>
      <c r="E17" s="37"/>
      <c r="F17" s="37"/>
      <c r="G17" s="37"/>
      <c r="H17" s="37"/>
      <c r="I17" s="139" t="s">
        <v>26</v>
      </c>
      <c r="J17" s="32" t="str">
        <f>'Rekapitulace stavby'!AN13</f>
        <v>Vyplň údaj</v>
      </c>
      <c r="K17" s="37"/>
      <c r="L17" s="136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38"/>
      <c r="G18" s="138"/>
      <c r="H18" s="138"/>
      <c r="I18" s="139" t="s">
        <v>29</v>
      </c>
      <c r="J18" s="32" t="str">
        <f>'Rekapitulace stavby'!AN14</f>
        <v>Vyplň údaj</v>
      </c>
      <c r="K18" s="37"/>
      <c r="L18" s="136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135"/>
      <c r="J19" s="37"/>
      <c r="K19" s="37"/>
      <c r="L19" s="136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3" t="s">
        <v>32</v>
      </c>
      <c r="E20" s="37"/>
      <c r="F20" s="37"/>
      <c r="G20" s="37"/>
      <c r="H20" s="37"/>
      <c r="I20" s="139" t="s">
        <v>26</v>
      </c>
      <c r="J20" s="138" t="str">
        <f>IF('Rekapitulace stavby'!AN16="","",'Rekapitulace stavby'!AN16)</f>
        <v/>
      </c>
      <c r="K20" s="37"/>
      <c r="L20" s="136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38" t="str">
        <f>IF('Rekapitulace stavby'!E17="","",'Rekapitulace stavby'!E17)</f>
        <v xml:space="preserve"> </v>
      </c>
      <c r="F21" s="37"/>
      <c r="G21" s="37"/>
      <c r="H21" s="37"/>
      <c r="I21" s="139" t="s">
        <v>29</v>
      </c>
      <c r="J21" s="138" t="str">
        <f>IF('Rekapitulace stavby'!AN17="","",'Rekapitulace stavby'!AN17)</f>
        <v/>
      </c>
      <c r="K21" s="37"/>
      <c r="L21" s="136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135"/>
      <c r="J22" s="37"/>
      <c r="K22" s="37"/>
      <c r="L22" s="136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3" t="s">
        <v>34</v>
      </c>
      <c r="E23" s="37"/>
      <c r="F23" s="37"/>
      <c r="G23" s="37"/>
      <c r="H23" s="37"/>
      <c r="I23" s="139" t="s">
        <v>26</v>
      </c>
      <c r="J23" s="138" t="s">
        <v>35</v>
      </c>
      <c r="K23" s="37"/>
      <c r="L23" s="136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38" t="s">
        <v>36</v>
      </c>
      <c r="F24" s="37"/>
      <c r="G24" s="37"/>
      <c r="H24" s="37"/>
      <c r="I24" s="139" t="s">
        <v>29</v>
      </c>
      <c r="J24" s="138" t="s">
        <v>37</v>
      </c>
      <c r="K24" s="37"/>
      <c r="L24" s="136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135"/>
      <c r="J25" s="37"/>
      <c r="K25" s="37"/>
      <c r="L25" s="136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3" t="s">
        <v>38</v>
      </c>
      <c r="E26" s="37"/>
      <c r="F26" s="37"/>
      <c r="G26" s="37"/>
      <c r="H26" s="37"/>
      <c r="I26" s="135"/>
      <c r="J26" s="37"/>
      <c r="K26" s="37"/>
      <c r="L26" s="136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1"/>
      <c r="B27" s="142"/>
      <c r="C27" s="141"/>
      <c r="D27" s="141"/>
      <c r="E27" s="143" t="s">
        <v>19</v>
      </c>
      <c r="F27" s="143"/>
      <c r="G27" s="143"/>
      <c r="H27" s="143"/>
      <c r="I27" s="144"/>
      <c r="J27" s="141"/>
      <c r="K27" s="141"/>
      <c r="L27" s="145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135"/>
      <c r="J28" s="37"/>
      <c r="K28" s="37"/>
      <c r="L28" s="136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6"/>
      <c r="E29" s="146"/>
      <c r="F29" s="146"/>
      <c r="G29" s="146"/>
      <c r="H29" s="146"/>
      <c r="I29" s="147"/>
      <c r="J29" s="146"/>
      <c r="K29" s="146"/>
      <c r="L29" s="136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8" t="s">
        <v>40</v>
      </c>
      <c r="E30" s="37"/>
      <c r="F30" s="37"/>
      <c r="G30" s="37"/>
      <c r="H30" s="37"/>
      <c r="I30" s="135"/>
      <c r="J30" s="149">
        <f>ROUND(J85, 2)</f>
        <v>0</v>
      </c>
      <c r="K30" s="37"/>
      <c r="L30" s="136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6"/>
      <c r="E31" s="146"/>
      <c r="F31" s="146"/>
      <c r="G31" s="146"/>
      <c r="H31" s="146"/>
      <c r="I31" s="147"/>
      <c r="J31" s="146"/>
      <c r="K31" s="146"/>
      <c r="L31" s="136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0" t="s">
        <v>42</v>
      </c>
      <c r="G32" s="37"/>
      <c r="H32" s="37"/>
      <c r="I32" s="151" t="s">
        <v>41</v>
      </c>
      <c r="J32" s="150" t="s">
        <v>43</v>
      </c>
      <c r="K32" s="37"/>
      <c r="L32" s="136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44</v>
      </c>
      <c r="E33" s="133" t="s">
        <v>45</v>
      </c>
      <c r="F33" s="153">
        <f>ROUND((SUM(BE85:BE170)),  2)</f>
        <v>0</v>
      </c>
      <c r="G33" s="37"/>
      <c r="H33" s="37"/>
      <c r="I33" s="154">
        <v>0.20999999999999999</v>
      </c>
      <c r="J33" s="153">
        <f>ROUND(((SUM(BE85:BE170))*I33),  2)</f>
        <v>0</v>
      </c>
      <c r="K33" s="37"/>
      <c r="L33" s="136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3" t="s">
        <v>46</v>
      </c>
      <c r="F34" s="153">
        <f>ROUND((SUM(BF85:BF170)),  2)</f>
        <v>0</v>
      </c>
      <c r="G34" s="37"/>
      <c r="H34" s="37"/>
      <c r="I34" s="154">
        <v>0.14999999999999999</v>
      </c>
      <c r="J34" s="153">
        <f>ROUND(((SUM(BF85:BF170))*I34),  2)</f>
        <v>0</v>
      </c>
      <c r="K34" s="37"/>
      <c r="L34" s="136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3" t="s">
        <v>47</v>
      </c>
      <c r="F35" s="153">
        <f>ROUND((SUM(BG85:BG170)),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136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3" t="s">
        <v>48</v>
      </c>
      <c r="F36" s="153">
        <f>ROUND((SUM(BH85:BH170)),  2)</f>
        <v>0</v>
      </c>
      <c r="G36" s="37"/>
      <c r="H36" s="37"/>
      <c r="I36" s="154">
        <v>0.14999999999999999</v>
      </c>
      <c r="J36" s="153">
        <f>0</f>
        <v>0</v>
      </c>
      <c r="K36" s="37"/>
      <c r="L36" s="136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3" t="s">
        <v>49</v>
      </c>
      <c r="F37" s="153">
        <f>ROUND((SUM(BI85:BI170)),  2)</f>
        <v>0</v>
      </c>
      <c r="G37" s="37"/>
      <c r="H37" s="37"/>
      <c r="I37" s="154">
        <v>0</v>
      </c>
      <c r="J37" s="153">
        <f>0</f>
        <v>0</v>
      </c>
      <c r="K37" s="37"/>
      <c r="L37" s="136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135"/>
      <c r="J38" s="37"/>
      <c r="K38" s="37"/>
      <c r="L38" s="136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50</v>
      </c>
      <c r="E39" s="157"/>
      <c r="F39" s="157"/>
      <c r="G39" s="158" t="s">
        <v>51</v>
      </c>
      <c r="H39" s="159" t="s">
        <v>52</v>
      </c>
      <c r="I39" s="160"/>
      <c r="J39" s="161">
        <f>SUM(J30:J37)</f>
        <v>0</v>
      </c>
      <c r="K39" s="162"/>
      <c r="L39" s="136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163"/>
      <c r="C40" s="164"/>
      <c r="D40" s="164"/>
      <c r="E40" s="164"/>
      <c r="F40" s="164"/>
      <c r="G40" s="164"/>
      <c r="H40" s="164"/>
      <c r="I40" s="165"/>
      <c r="J40" s="164"/>
      <c r="K40" s="164"/>
      <c r="L40" s="136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4" s="2" customFormat="1" ht="6.96" customHeight="1">
      <c r="A44" s="37"/>
      <c r="B44" s="166"/>
      <c r="C44" s="167"/>
      <c r="D44" s="167"/>
      <c r="E44" s="167"/>
      <c r="F44" s="167"/>
      <c r="G44" s="167"/>
      <c r="H44" s="167"/>
      <c r="I44" s="168"/>
      <c r="J44" s="167"/>
      <c r="K44" s="167"/>
      <c r="L44" s="136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</row>
    <row r="45" s="2" customFormat="1" ht="24.96" customHeight="1">
      <c r="A45" s="37"/>
      <c r="B45" s="38"/>
      <c r="C45" s="22" t="s">
        <v>100</v>
      </c>
      <c r="D45" s="39"/>
      <c r="E45" s="39"/>
      <c r="F45" s="39"/>
      <c r="G45" s="39"/>
      <c r="H45" s="39"/>
      <c r="I45" s="135"/>
      <c r="J45" s="39"/>
      <c r="K45" s="39"/>
      <c r="L45" s="136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</row>
    <row r="46" s="2" customFormat="1" ht="6.96" customHeight="1">
      <c r="A46" s="37"/>
      <c r="B46" s="38"/>
      <c r="C46" s="39"/>
      <c r="D46" s="39"/>
      <c r="E46" s="39"/>
      <c r="F46" s="39"/>
      <c r="G46" s="39"/>
      <c r="H46" s="39"/>
      <c r="I46" s="135"/>
      <c r="J46" s="39"/>
      <c r="K46" s="39"/>
      <c r="L46" s="136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="2" customFormat="1" ht="12" customHeight="1">
      <c r="A47" s="37"/>
      <c r="B47" s="38"/>
      <c r="C47" s="31" t="s">
        <v>16</v>
      </c>
      <c r="D47" s="39"/>
      <c r="E47" s="39"/>
      <c r="F47" s="39"/>
      <c r="G47" s="39"/>
      <c r="H47" s="39"/>
      <c r="I47" s="135"/>
      <c r="J47" s="39"/>
      <c r="K47" s="39"/>
      <c r="L47" s="136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="2" customFormat="1" ht="16.5" customHeight="1">
      <c r="A48" s="37"/>
      <c r="B48" s="38"/>
      <c r="C48" s="39"/>
      <c r="D48" s="39"/>
      <c r="E48" s="169" t="str">
        <f>E7</f>
        <v>Park u soudu v Náchodě</v>
      </c>
      <c r="F48" s="31"/>
      <c r="G48" s="31"/>
      <c r="H48" s="31"/>
      <c r="I48" s="135"/>
      <c r="J48" s="39"/>
      <c r="K48" s="39"/>
      <c r="L48" s="136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="2" customFormat="1" ht="12" customHeight="1">
      <c r="A49" s="37"/>
      <c r="B49" s="38"/>
      <c r="C49" s="31" t="s">
        <v>98</v>
      </c>
      <c r="D49" s="39"/>
      <c r="E49" s="39"/>
      <c r="F49" s="39"/>
      <c r="G49" s="39"/>
      <c r="H49" s="39"/>
      <c r="I49" s="135"/>
      <c r="J49" s="39"/>
      <c r="K49" s="39"/>
      <c r="L49" s="136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="2" customFormat="1" ht="16.5" customHeight="1">
      <c r="A50" s="37"/>
      <c r="B50" s="38"/>
      <c r="C50" s="39"/>
      <c r="D50" s="39"/>
      <c r="E50" s="68" t="str">
        <f>E9</f>
        <v>SO 02 - Elektro a osvětlení</v>
      </c>
      <c r="F50" s="39"/>
      <c r="G50" s="39"/>
      <c r="H50" s="39"/>
      <c r="I50" s="135"/>
      <c r="J50" s="39"/>
      <c r="K50" s="39"/>
      <c r="L50" s="136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="2" customFormat="1" ht="6.96" customHeight="1">
      <c r="A51" s="37"/>
      <c r="B51" s="38"/>
      <c r="C51" s="39"/>
      <c r="D51" s="39"/>
      <c r="E51" s="39"/>
      <c r="F51" s="39"/>
      <c r="G51" s="39"/>
      <c r="H51" s="39"/>
      <c r="I51" s="135"/>
      <c r="J51" s="39"/>
      <c r="K51" s="39"/>
      <c r="L51" s="136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</row>
    <row r="52" s="2" customFormat="1" ht="12" customHeight="1">
      <c r="A52" s="37"/>
      <c r="B52" s="38"/>
      <c r="C52" s="31" t="s">
        <v>21</v>
      </c>
      <c r="D52" s="39"/>
      <c r="E52" s="39"/>
      <c r="F52" s="26" t="str">
        <f>F12</f>
        <v xml:space="preserve"> </v>
      </c>
      <c r="G52" s="39"/>
      <c r="H52" s="39"/>
      <c r="I52" s="139" t="s">
        <v>23</v>
      </c>
      <c r="J52" s="71" t="str">
        <f>IF(J12="","",J12)</f>
        <v>22. 6. 2020</v>
      </c>
      <c r="K52" s="39"/>
      <c r="L52" s="136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="2" customFormat="1" ht="6.96" customHeight="1">
      <c r="A53" s="37"/>
      <c r="B53" s="38"/>
      <c r="C53" s="39"/>
      <c r="D53" s="39"/>
      <c r="E53" s="39"/>
      <c r="F53" s="39"/>
      <c r="G53" s="39"/>
      <c r="H53" s="39"/>
      <c r="I53" s="135"/>
      <c r="J53" s="39"/>
      <c r="K53" s="39"/>
      <c r="L53" s="136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="2" customFormat="1" ht="15.15" customHeight="1">
      <c r="A54" s="37"/>
      <c r="B54" s="38"/>
      <c r="C54" s="31" t="s">
        <v>25</v>
      </c>
      <c r="D54" s="39"/>
      <c r="E54" s="39"/>
      <c r="F54" s="26" t="str">
        <f>E15</f>
        <v>město Náchod</v>
      </c>
      <c r="G54" s="39"/>
      <c r="H54" s="39"/>
      <c r="I54" s="139" t="s">
        <v>32</v>
      </c>
      <c r="J54" s="35" t="str">
        <f>E21</f>
        <v xml:space="preserve"> </v>
      </c>
      <c r="K54" s="39"/>
      <c r="L54" s="136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="2" customFormat="1" ht="15.15" customHeight="1">
      <c r="A55" s="37"/>
      <c r="B55" s="38"/>
      <c r="C55" s="31" t="s">
        <v>30</v>
      </c>
      <c r="D55" s="39"/>
      <c r="E55" s="39"/>
      <c r="F55" s="26" t="str">
        <f>IF(E18="","",E18)</f>
        <v>Vyplň údaj</v>
      </c>
      <c r="G55" s="39"/>
      <c r="H55" s="39"/>
      <c r="I55" s="139" t="s">
        <v>34</v>
      </c>
      <c r="J55" s="35" t="str">
        <f>E24</f>
        <v>greeen4plan s.r.o.</v>
      </c>
      <c r="K55" s="39"/>
      <c r="L55" s="136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s="2" customFormat="1" ht="10.32" customHeight="1">
      <c r="A56" s="37"/>
      <c r="B56" s="38"/>
      <c r="C56" s="39"/>
      <c r="D56" s="39"/>
      <c r="E56" s="39"/>
      <c r="F56" s="39"/>
      <c r="G56" s="39"/>
      <c r="H56" s="39"/>
      <c r="I56" s="135"/>
      <c r="J56" s="39"/>
      <c r="K56" s="39"/>
      <c r="L56" s="136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="2" customFormat="1" ht="29.28" customHeight="1">
      <c r="A57" s="37"/>
      <c r="B57" s="38"/>
      <c r="C57" s="170" t="s">
        <v>101</v>
      </c>
      <c r="D57" s="171"/>
      <c r="E57" s="171"/>
      <c r="F57" s="171"/>
      <c r="G57" s="171"/>
      <c r="H57" s="171"/>
      <c r="I57" s="172"/>
      <c r="J57" s="173" t="s">
        <v>102</v>
      </c>
      <c r="K57" s="171"/>
      <c r="L57" s="136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="2" customFormat="1" ht="10.32" customHeight="1">
      <c r="A58" s="37"/>
      <c r="B58" s="38"/>
      <c r="C58" s="39"/>
      <c r="D58" s="39"/>
      <c r="E58" s="39"/>
      <c r="F58" s="39"/>
      <c r="G58" s="39"/>
      <c r="H58" s="39"/>
      <c r="I58" s="135"/>
      <c r="J58" s="39"/>
      <c r="K58" s="39"/>
      <c r="L58" s="136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="2" customFormat="1" ht="22.8" customHeight="1">
      <c r="A59" s="37"/>
      <c r="B59" s="38"/>
      <c r="C59" s="174" t="s">
        <v>72</v>
      </c>
      <c r="D59" s="39"/>
      <c r="E59" s="39"/>
      <c r="F59" s="39"/>
      <c r="G59" s="39"/>
      <c r="H59" s="39"/>
      <c r="I59" s="135"/>
      <c r="J59" s="101">
        <f>J85</f>
        <v>0</v>
      </c>
      <c r="K59" s="39"/>
      <c r="L59" s="136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U59" s="16" t="s">
        <v>103</v>
      </c>
    </row>
    <row r="60" s="9" customFormat="1" ht="24.96" customHeight="1">
      <c r="A60" s="9"/>
      <c r="B60" s="175"/>
      <c r="C60" s="176"/>
      <c r="D60" s="177" t="s">
        <v>177</v>
      </c>
      <c r="E60" s="178"/>
      <c r="F60" s="178"/>
      <c r="G60" s="178"/>
      <c r="H60" s="178"/>
      <c r="I60" s="179"/>
      <c r="J60" s="180">
        <f>J86</f>
        <v>0</v>
      </c>
      <c r="K60" s="176"/>
      <c r="L60" s="18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82"/>
      <c r="C61" s="183"/>
      <c r="D61" s="184" t="s">
        <v>178</v>
      </c>
      <c r="E61" s="185"/>
      <c r="F61" s="185"/>
      <c r="G61" s="185"/>
      <c r="H61" s="185"/>
      <c r="I61" s="186"/>
      <c r="J61" s="187">
        <f>J87</f>
        <v>0</v>
      </c>
      <c r="K61" s="183"/>
      <c r="L61" s="18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82"/>
      <c r="C62" s="183"/>
      <c r="D62" s="184" t="s">
        <v>179</v>
      </c>
      <c r="E62" s="185"/>
      <c r="F62" s="185"/>
      <c r="G62" s="185"/>
      <c r="H62" s="185"/>
      <c r="I62" s="186"/>
      <c r="J62" s="187">
        <f>J90</f>
        <v>0</v>
      </c>
      <c r="K62" s="183"/>
      <c r="L62" s="18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82"/>
      <c r="C63" s="183"/>
      <c r="D63" s="184" t="s">
        <v>180</v>
      </c>
      <c r="E63" s="185"/>
      <c r="F63" s="185"/>
      <c r="G63" s="185"/>
      <c r="H63" s="185"/>
      <c r="I63" s="186"/>
      <c r="J63" s="187">
        <f>J122</f>
        <v>0</v>
      </c>
      <c r="K63" s="183"/>
      <c r="L63" s="18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82"/>
      <c r="C64" s="183"/>
      <c r="D64" s="184" t="s">
        <v>181</v>
      </c>
      <c r="E64" s="185"/>
      <c r="F64" s="185"/>
      <c r="G64" s="185"/>
      <c r="H64" s="185"/>
      <c r="I64" s="186"/>
      <c r="J64" s="187">
        <f>J139</f>
        <v>0</v>
      </c>
      <c r="K64" s="183"/>
      <c r="L64" s="18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82"/>
      <c r="C65" s="183"/>
      <c r="D65" s="184" t="s">
        <v>182</v>
      </c>
      <c r="E65" s="185"/>
      <c r="F65" s="185"/>
      <c r="G65" s="185"/>
      <c r="H65" s="185"/>
      <c r="I65" s="186"/>
      <c r="J65" s="187">
        <f>J164</f>
        <v>0</v>
      </c>
      <c r="K65" s="183"/>
      <c r="L65" s="18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2" customFormat="1" ht="21.84" customHeight="1">
      <c r="A66" s="37"/>
      <c r="B66" s="38"/>
      <c r="C66" s="39"/>
      <c r="D66" s="39"/>
      <c r="E66" s="39"/>
      <c r="F66" s="39"/>
      <c r="G66" s="39"/>
      <c r="H66" s="39"/>
      <c r="I66" s="135"/>
      <c r="J66" s="39"/>
      <c r="K66" s="39"/>
      <c r="L66" s="136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</row>
    <row r="67" s="2" customFormat="1" ht="6.96" customHeight="1">
      <c r="A67" s="37"/>
      <c r="B67" s="58"/>
      <c r="C67" s="59"/>
      <c r="D67" s="59"/>
      <c r="E67" s="59"/>
      <c r="F67" s="59"/>
      <c r="G67" s="59"/>
      <c r="H67" s="59"/>
      <c r="I67" s="165"/>
      <c r="J67" s="59"/>
      <c r="K67" s="59"/>
      <c r="L67" s="136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</row>
    <row r="71" s="2" customFormat="1" ht="6.96" customHeight="1">
      <c r="A71" s="37"/>
      <c r="B71" s="60"/>
      <c r="C71" s="61"/>
      <c r="D71" s="61"/>
      <c r="E71" s="61"/>
      <c r="F71" s="61"/>
      <c r="G71" s="61"/>
      <c r="H71" s="61"/>
      <c r="I71" s="168"/>
      <c r="J71" s="61"/>
      <c r="K71" s="61"/>
      <c r="L71" s="136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</row>
    <row r="72" s="2" customFormat="1" ht="24.96" customHeight="1">
      <c r="A72" s="37"/>
      <c r="B72" s="38"/>
      <c r="C72" s="22" t="s">
        <v>108</v>
      </c>
      <c r="D72" s="39"/>
      <c r="E72" s="39"/>
      <c r="F72" s="39"/>
      <c r="G72" s="39"/>
      <c r="H72" s="39"/>
      <c r="I72" s="135"/>
      <c r="J72" s="39"/>
      <c r="K72" s="39"/>
      <c r="L72" s="136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</row>
    <row r="73" s="2" customFormat="1" ht="6.96" customHeight="1">
      <c r="A73" s="37"/>
      <c r="B73" s="38"/>
      <c r="C73" s="39"/>
      <c r="D73" s="39"/>
      <c r="E73" s="39"/>
      <c r="F73" s="39"/>
      <c r="G73" s="39"/>
      <c r="H73" s="39"/>
      <c r="I73" s="135"/>
      <c r="J73" s="39"/>
      <c r="K73" s="39"/>
      <c r="L73" s="136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</row>
    <row r="74" s="2" customFormat="1" ht="12" customHeight="1">
      <c r="A74" s="37"/>
      <c r="B74" s="38"/>
      <c r="C74" s="31" t="s">
        <v>16</v>
      </c>
      <c r="D74" s="39"/>
      <c r="E74" s="39"/>
      <c r="F74" s="39"/>
      <c r="G74" s="39"/>
      <c r="H74" s="39"/>
      <c r="I74" s="135"/>
      <c r="J74" s="39"/>
      <c r="K74" s="39"/>
      <c r="L74" s="136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</row>
    <row r="75" s="2" customFormat="1" ht="16.5" customHeight="1">
      <c r="A75" s="37"/>
      <c r="B75" s="38"/>
      <c r="C75" s="39"/>
      <c r="D75" s="39"/>
      <c r="E75" s="169" t="str">
        <f>E7</f>
        <v>Park u soudu v Náchodě</v>
      </c>
      <c r="F75" s="31"/>
      <c r="G75" s="31"/>
      <c r="H75" s="31"/>
      <c r="I75" s="135"/>
      <c r="J75" s="39"/>
      <c r="K75" s="39"/>
      <c r="L75" s="136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</row>
    <row r="76" s="2" customFormat="1" ht="12" customHeight="1">
      <c r="A76" s="37"/>
      <c r="B76" s="38"/>
      <c r="C76" s="31" t="s">
        <v>98</v>
      </c>
      <c r="D76" s="39"/>
      <c r="E76" s="39"/>
      <c r="F76" s="39"/>
      <c r="G76" s="39"/>
      <c r="H76" s="39"/>
      <c r="I76" s="135"/>
      <c r="J76" s="39"/>
      <c r="K76" s="39"/>
      <c r="L76" s="136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6.5" customHeight="1">
      <c r="A77" s="37"/>
      <c r="B77" s="38"/>
      <c r="C77" s="39"/>
      <c r="D77" s="39"/>
      <c r="E77" s="68" t="str">
        <f>E9</f>
        <v>SO 02 - Elektro a osvětlení</v>
      </c>
      <c r="F77" s="39"/>
      <c r="G77" s="39"/>
      <c r="H77" s="39"/>
      <c r="I77" s="135"/>
      <c r="J77" s="39"/>
      <c r="K77" s="39"/>
      <c r="L77" s="136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s="2" customFormat="1" ht="6.96" customHeight="1">
      <c r="A78" s="37"/>
      <c r="B78" s="38"/>
      <c r="C78" s="39"/>
      <c r="D78" s="39"/>
      <c r="E78" s="39"/>
      <c r="F78" s="39"/>
      <c r="G78" s="39"/>
      <c r="H78" s="39"/>
      <c r="I78" s="135"/>
      <c r="J78" s="39"/>
      <c r="K78" s="39"/>
      <c r="L78" s="136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</row>
    <row r="79" s="2" customFormat="1" ht="12" customHeight="1">
      <c r="A79" s="37"/>
      <c r="B79" s="38"/>
      <c r="C79" s="31" t="s">
        <v>21</v>
      </c>
      <c r="D79" s="39"/>
      <c r="E79" s="39"/>
      <c r="F79" s="26" t="str">
        <f>F12</f>
        <v xml:space="preserve"> </v>
      </c>
      <c r="G79" s="39"/>
      <c r="H79" s="39"/>
      <c r="I79" s="139" t="s">
        <v>23</v>
      </c>
      <c r="J79" s="71" t="str">
        <f>IF(J12="","",J12)</f>
        <v>22. 6. 2020</v>
      </c>
      <c r="K79" s="39"/>
      <c r="L79" s="136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</row>
    <row r="80" s="2" customFormat="1" ht="6.96" customHeight="1">
      <c r="A80" s="37"/>
      <c r="B80" s="38"/>
      <c r="C80" s="39"/>
      <c r="D80" s="39"/>
      <c r="E80" s="39"/>
      <c r="F80" s="39"/>
      <c r="G80" s="39"/>
      <c r="H80" s="39"/>
      <c r="I80" s="135"/>
      <c r="J80" s="39"/>
      <c r="K80" s="39"/>
      <c r="L80" s="136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</row>
    <row r="81" s="2" customFormat="1" ht="15.15" customHeight="1">
      <c r="A81" s="37"/>
      <c r="B81" s="38"/>
      <c r="C81" s="31" t="s">
        <v>25</v>
      </c>
      <c r="D81" s="39"/>
      <c r="E81" s="39"/>
      <c r="F81" s="26" t="str">
        <f>E15</f>
        <v>město Náchod</v>
      </c>
      <c r="G81" s="39"/>
      <c r="H81" s="39"/>
      <c r="I81" s="139" t="s">
        <v>32</v>
      </c>
      <c r="J81" s="35" t="str">
        <f>E21</f>
        <v xml:space="preserve"> </v>
      </c>
      <c r="K81" s="39"/>
      <c r="L81" s="136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15.15" customHeight="1">
      <c r="A82" s="37"/>
      <c r="B82" s="38"/>
      <c r="C82" s="31" t="s">
        <v>30</v>
      </c>
      <c r="D82" s="39"/>
      <c r="E82" s="39"/>
      <c r="F82" s="26" t="str">
        <f>IF(E18="","",E18)</f>
        <v>Vyplň údaj</v>
      </c>
      <c r="G82" s="39"/>
      <c r="H82" s="39"/>
      <c r="I82" s="139" t="s">
        <v>34</v>
      </c>
      <c r="J82" s="35" t="str">
        <f>E24</f>
        <v>greeen4plan s.r.o.</v>
      </c>
      <c r="K82" s="39"/>
      <c r="L82" s="136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10.32" customHeight="1">
      <c r="A83" s="37"/>
      <c r="B83" s="38"/>
      <c r="C83" s="39"/>
      <c r="D83" s="39"/>
      <c r="E83" s="39"/>
      <c r="F83" s="39"/>
      <c r="G83" s="39"/>
      <c r="H83" s="39"/>
      <c r="I83" s="135"/>
      <c r="J83" s="39"/>
      <c r="K83" s="39"/>
      <c r="L83" s="136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11" customFormat="1" ht="29.28" customHeight="1">
      <c r="A84" s="189"/>
      <c r="B84" s="190"/>
      <c r="C84" s="191" t="s">
        <v>109</v>
      </c>
      <c r="D84" s="192" t="s">
        <v>59</v>
      </c>
      <c r="E84" s="192" t="s">
        <v>55</v>
      </c>
      <c r="F84" s="192" t="s">
        <v>56</v>
      </c>
      <c r="G84" s="192" t="s">
        <v>110</v>
      </c>
      <c r="H84" s="192" t="s">
        <v>111</v>
      </c>
      <c r="I84" s="193" t="s">
        <v>112</v>
      </c>
      <c r="J84" s="194" t="s">
        <v>102</v>
      </c>
      <c r="K84" s="195" t="s">
        <v>113</v>
      </c>
      <c r="L84" s="196"/>
      <c r="M84" s="91" t="s">
        <v>19</v>
      </c>
      <c r="N84" s="92" t="s">
        <v>44</v>
      </c>
      <c r="O84" s="92" t="s">
        <v>114</v>
      </c>
      <c r="P84" s="92" t="s">
        <v>115</v>
      </c>
      <c r="Q84" s="92" t="s">
        <v>116</v>
      </c>
      <c r="R84" s="92" t="s">
        <v>117</v>
      </c>
      <c r="S84" s="92" t="s">
        <v>118</v>
      </c>
      <c r="T84" s="93" t="s">
        <v>119</v>
      </c>
      <c r="U84" s="189"/>
      <c r="V84" s="189"/>
      <c r="W84" s="189"/>
      <c r="X84" s="189"/>
      <c r="Y84" s="189"/>
      <c r="Z84" s="189"/>
      <c r="AA84" s="189"/>
      <c r="AB84" s="189"/>
      <c r="AC84" s="189"/>
      <c r="AD84" s="189"/>
      <c r="AE84" s="189"/>
    </row>
    <row r="85" s="2" customFormat="1" ht="22.8" customHeight="1">
      <c r="A85" s="37"/>
      <c r="B85" s="38"/>
      <c r="C85" s="98" t="s">
        <v>120</v>
      </c>
      <c r="D85" s="39"/>
      <c r="E85" s="39"/>
      <c r="F85" s="39"/>
      <c r="G85" s="39"/>
      <c r="H85" s="39"/>
      <c r="I85" s="135"/>
      <c r="J85" s="197">
        <f>BK85</f>
        <v>0</v>
      </c>
      <c r="K85" s="39"/>
      <c r="L85" s="43"/>
      <c r="M85" s="94"/>
      <c r="N85" s="198"/>
      <c r="O85" s="95"/>
      <c r="P85" s="199">
        <f>P86</f>
        <v>0</v>
      </c>
      <c r="Q85" s="95"/>
      <c r="R85" s="199">
        <f>R86</f>
        <v>23</v>
      </c>
      <c r="S85" s="95"/>
      <c r="T85" s="200">
        <f>T86</f>
        <v>0</v>
      </c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T85" s="16" t="s">
        <v>73</v>
      </c>
      <c r="AU85" s="16" t="s">
        <v>103</v>
      </c>
      <c r="BK85" s="201">
        <f>BK86</f>
        <v>0</v>
      </c>
    </row>
    <row r="86" s="12" customFormat="1" ht="25.92" customHeight="1">
      <c r="A86" s="12"/>
      <c r="B86" s="202"/>
      <c r="C86" s="203"/>
      <c r="D86" s="204" t="s">
        <v>73</v>
      </c>
      <c r="E86" s="205" t="s">
        <v>121</v>
      </c>
      <c r="F86" s="205" t="s">
        <v>19</v>
      </c>
      <c r="G86" s="203"/>
      <c r="H86" s="203"/>
      <c r="I86" s="206"/>
      <c r="J86" s="207">
        <f>BK86</f>
        <v>0</v>
      </c>
      <c r="K86" s="203"/>
      <c r="L86" s="208"/>
      <c r="M86" s="209"/>
      <c r="N86" s="210"/>
      <c r="O86" s="210"/>
      <c r="P86" s="211">
        <f>P87+P90+P122+P139+P164</f>
        <v>0</v>
      </c>
      <c r="Q86" s="210"/>
      <c r="R86" s="211">
        <f>R87+R90+R122+R139+R164</f>
        <v>23</v>
      </c>
      <c r="S86" s="210"/>
      <c r="T86" s="212">
        <f>T87+T90+T122+T139+T164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13" t="s">
        <v>84</v>
      </c>
      <c r="AT86" s="214" t="s">
        <v>73</v>
      </c>
      <c r="AU86" s="214" t="s">
        <v>74</v>
      </c>
      <c r="AY86" s="213" t="s">
        <v>122</v>
      </c>
      <c r="BK86" s="215">
        <f>BK87+BK90+BK122+BK139+BK164</f>
        <v>0</v>
      </c>
    </row>
    <row r="87" s="12" customFormat="1" ht="22.8" customHeight="1">
      <c r="A87" s="12"/>
      <c r="B87" s="202"/>
      <c r="C87" s="203"/>
      <c r="D87" s="204" t="s">
        <v>73</v>
      </c>
      <c r="E87" s="216" t="s">
        <v>183</v>
      </c>
      <c r="F87" s="216" t="s">
        <v>184</v>
      </c>
      <c r="G87" s="203"/>
      <c r="H87" s="203"/>
      <c r="I87" s="206"/>
      <c r="J87" s="217">
        <f>BK87</f>
        <v>0</v>
      </c>
      <c r="K87" s="203"/>
      <c r="L87" s="208"/>
      <c r="M87" s="209"/>
      <c r="N87" s="210"/>
      <c r="O87" s="210"/>
      <c r="P87" s="211">
        <f>SUM(P88:P89)</f>
        <v>0</v>
      </c>
      <c r="Q87" s="210"/>
      <c r="R87" s="211">
        <f>SUM(R88:R89)</f>
        <v>0</v>
      </c>
      <c r="S87" s="210"/>
      <c r="T87" s="212">
        <f>SUM(T88:T89)</f>
        <v>0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13" t="s">
        <v>82</v>
      </c>
      <c r="AT87" s="214" t="s">
        <v>73</v>
      </c>
      <c r="AU87" s="214" t="s">
        <v>82</v>
      </c>
      <c r="AY87" s="213" t="s">
        <v>122</v>
      </c>
      <c r="BK87" s="215">
        <f>SUM(BK88:BK89)</f>
        <v>0</v>
      </c>
    </row>
    <row r="88" s="2" customFormat="1" ht="16.5" customHeight="1">
      <c r="A88" s="37"/>
      <c r="B88" s="38"/>
      <c r="C88" s="218" t="s">
        <v>84</v>
      </c>
      <c r="D88" s="218" t="s">
        <v>125</v>
      </c>
      <c r="E88" s="219" t="s">
        <v>185</v>
      </c>
      <c r="F88" s="220" t="s">
        <v>186</v>
      </c>
      <c r="G88" s="221" t="s">
        <v>187</v>
      </c>
      <c r="H88" s="222">
        <v>1</v>
      </c>
      <c r="I88" s="223"/>
      <c r="J88" s="224">
        <f>ROUND(I88*H88,2)</f>
        <v>0</v>
      </c>
      <c r="K88" s="225"/>
      <c r="L88" s="43"/>
      <c r="M88" s="226" t="s">
        <v>19</v>
      </c>
      <c r="N88" s="227" t="s">
        <v>45</v>
      </c>
      <c r="O88" s="83"/>
      <c r="P88" s="228">
        <f>O88*H88</f>
        <v>0</v>
      </c>
      <c r="Q88" s="228">
        <v>0</v>
      </c>
      <c r="R88" s="228">
        <f>Q88*H88</f>
        <v>0</v>
      </c>
      <c r="S88" s="228">
        <v>0</v>
      </c>
      <c r="T88" s="229">
        <f>S88*H88</f>
        <v>0</v>
      </c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R88" s="230" t="s">
        <v>142</v>
      </c>
      <c r="AT88" s="230" t="s">
        <v>125</v>
      </c>
      <c r="AU88" s="230" t="s">
        <v>84</v>
      </c>
      <c r="AY88" s="16" t="s">
        <v>122</v>
      </c>
      <c r="BE88" s="231">
        <f>IF(N88="základní",J88,0)</f>
        <v>0</v>
      </c>
      <c r="BF88" s="231">
        <f>IF(N88="snížená",J88,0)</f>
        <v>0</v>
      </c>
      <c r="BG88" s="231">
        <f>IF(N88="zákl. přenesená",J88,0)</f>
        <v>0</v>
      </c>
      <c r="BH88" s="231">
        <f>IF(N88="sníž. přenesená",J88,0)</f>
        <v>0</v>
      </c>
      <c r="BI88" s="231">
        <f>IF(N88="nulová",J88,0)</f>
        <v>0</v>
      </c>
      <c r="BJ88" s="16" t="s">
        <v>82</v>
      </c>
      <c r="BK88" s="231">
        <f>ROUND(I88*H88,2)</f>
        <v>0</v>
      </c>
      <c r="BL88" s="16" t="s">
        <v>142</v>
      </c>
      <c r="BM88" s="230" t="s">
        <v>188</v>
      </c>
    </row>
    <row r="89" s="2" customFormat="1">
      <c r="A89" s="37"/>
      <c r="B89" s="38"/>
      <c r="C89" s="39"/>
      <c r="D89" s="232" t="s">
        <v>131</v>
      </c>
      <c r="E89" s="39"/>
      <c r="F89" s="233" t="s">
        <v>189</v>
      </c>
      <c r="G89" s="39"/>
      <c r="H89" s="39"/>
      <c r="I89" s="135"/>
      <c r="J89" s="39"/>
      <c r="K89" s="39"/>
      <c r="L89" s="43"/>
      <c r="M89" s="234"/>
      <c r="N89" s="235"/>
      <c r="O89" s="83"/>
      <c r="P89" s="83"/>
      <c r="Q89" s="83"/>
      <c r="R89" s="83"/>
      <c r="S89" s="83"/>
      <c r="T89" s="84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T89" s="16" t="s">
        <v>131</v>
      </c>
      <c r="AU89" s="16" t="s">
        <v>84</v>
      </c>
    </row>
    <row r="90" s="12" customFormat="1" ht="22.8" customHeight="1">
      <c r="A90" s="12"/>
      <c r="B90" s="202"/>
      <c r="C90" s="203"/>
      <c r="D90" s="204" t="s">
        <v>73</v>
      </c>
      <c r="E90" s="216" t="s">
        <v>190</v>
      </c>
      <c r="F90" s="216" t="s">
        <v>191</v>
      </c>
      <c r="G90" s="203"/>
      <c r="H90" s="203"/>
      <c r="I90" s="206"/>
      <c r="J90" s="217">
        <f>BK90</f>
        <v>0</v>
      </c>
      <c r="K90" s="203"/>
      <c r="L90" s="208"/>
      <c r="M90" s="209"/>
      <c r="N90" s="210"/>
      <c r="O90" s="210"/>
      <c r="P90" s="211">
        <f>SUM(P91:P121)</f>
        <v>0</v>
      </c>
      <c r="Q90" s="210"/>
      <c r="R90" s="211">
        <f>SUM(R91:R121)</f>
        <v>23</v>
      </c>
      <c r="S90" s="210"/>
      <c r="T90" s="212">
        <f>SUM(T91:T121)</f>
        <v>0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213" t="s">
        <v>82</v>
      </c>
      <c r="AT90" s="214" t="s">
        <v>73</v>
      </c>
      <c r="AU90" s="214" t="s">
        <v>82</v>
      </c>
      <c r="AY90" s="213" t="s">
        <v>122</v>
      </c>
      <c r="BK90" s="215">
        <f>SUM(BK91:BK121)</f>
        <v>0</v>
      </c>
    </row>
    <row r="91" s="2" customFormat="1" ht="16.5" customHeight="1">
      <c r="A91" s="37"/>
      <c r="B91" s="38"/>
      <c r="C91" s="218" t="s">
        <v>192</v>
      </c>
      <c r="D91" s="218" t="s">
        <v>125</v>
      </c>
      <c r="E91" s="219" t="s">
        <v>193</v>
      </c>
      <c r="F91" s="220" t="s">
        <v>194</v>
      </c>
      <c r="G91" s="221" t="s">
        <v>141</v>
      </c>
      <c r="H91" s="222">
        <v>68</v>
      </c>
      <c r="I91" s="223"/>
      <c r="J91" s="224">
        <f>ROUND(I91*H91,2)</f>
        <v>0</v>
      </c>
      <c r="K91" s="225"/>
      <c r="L91" s="43"/>
      <c r="M91" s="226" t="s">
        <v>19</v>
      </c>
      <c r="N91" s="227" t="s">
        <v>45</v>
      </c>
      <c r="O91" s="83"/>
      <c r="P91" s="228">
        <f>O91*H91</f>
        <v>0</v>
      </c>
      <c r="Q91" s="228">
        <v>0</v>
      </c>
      <c r="R91" s="228">
        <f>Q91*H91</f>
        <v>0</v>
      </c>
      <c r="S91" s="228">
        <v>0</v>
      </c>
      <c r="T91" s="229">
        <f>S91*H91</f>
        <v>0</v>
      </c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R91" s="230" t="s">
        <v>142</v>
      </c>
      <c r="AT91" s="230" t="s">
        <v>125</v>
      </c>
      <c r="AU91" s="230" t="s">
        <v>84</v>
      </c>
      <c r="AY91" s="16" t="s">
        <v>122</v>
      </c>
      <c r="BE91" s="231">
        <f>IF(N91="základní",J91,0)</f>
        <v>0</v>
      </c>
      <c r="BF91" s="231">
        <f>IF(N91="snížená",J91,0)</f>
        <v>0</v>
      </c>
      <c r="BG91" s="231">
        <f>IF(N91="zákl. přenesená",J91,0)</f>
        <v>0</v>
      </c>
      <c r="BH91" s="231">
        <f>IF(N91="sníž. přenesená",J91,0)</f>
        <v>0</v>
      </c>
      <c r="BI91" s="231">
        <f>IF(N91="nulová",J91,0)</f>
        <v>0</v>
      </c>
      <c r="BJ91" s="16" t="s">
        <v>82</v>
      </c>
      <c r="BK91" s="231">
        <f>ROUND(I91*H91,2)</f>
        <v>0</v>
      </c>
      <c r="BL91" s="16" t="s">
        <v>142</v>
      </c>
      <c r="BM91" s="230" t="s">
        <v>195</v>
      </c>
    </row>
    <row r="92" s="2" customFormat="1">
      <c r="A92" s="37"/>
      <c r="B92" s="38"/>
      <c r="C92" s="39"/>
      <c r="D92" s="232" t="s">
        <v>196</v>
      </c>
      <c r="E92" s="39"/>
      <c r="F92" s="233" t="s">
        <v>197</v>
      </c>
      <c r="G92" s="39"/>
      <c r="H92" s="39"/>
      <c r="I92" s="135"/>
      <c r="J92" s="39"/>
      <c r="K92" s="39"/>
      <c r="L92" s="43"/>
      <c r="M92" s="234"/>
      <c r="N92" s="235"/>
      <c r="O92" s="83"/>
      <c r="P92" s="83"/>
      <c r="Q92" s="83"/>
      <c r="R92" s="83"/>
      <c r="S92" s="83"/>
      <c r="T92" s="84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T92" s="16" t="s">
        <v>196</v>
      </c>
      <c r="AU92" s="16" t="s">
        <v>84</v>
      </c>
    </row>
    <row r="93" s="2" customFormat="1">
      <c r="A93" s="37"/>
      <c r="B93" s="38"/>
      <c r="C93" s="39"/>
      <c r="D93" s="232" t="s">
        <v>131</v>
      </c>
      <c r="E93" s="39"/>
      <c r="F93" s="233" t="s">
        <v>198</v>
      </c>
      <c r="G93" s="39"/>
      <c r="H93" s="39"/>
      <c r="I93" s="135"/>
      <c r="J93" s="39"/>
      <c r="K93" s="39"/>
      <c r="L93" s="43"/>
      <c r="M93" s="234"/>
      <c r="N93" s="235"/>
      <c r="O93" s="83"/>
      <c r="P93" s="83"/>
      <c r="Q93" s="83"/>
      <c r="R93" s="83"/>
      <c r="S93" s="83"/>
      <c r="T93" s="84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T93" s="16" t="s">
        <v>131</v>
      </c>
      <c r="AU93" s="16" t="s">
        <v>84</v>
      </c>
    </row>
    <row r="94" s="2" customFormat="1" ht="21.75" customHeight="1">
      <c r="A94" s="37"/>
      <c r="B94" s="38"/>
      <c r="C94" s="218" t="s">
        <v>199</v>
      </c>
      <c r="D94" s="218" t="s">
        <v>125</v>
      </c>
      <c r="E94" s="219" t="s">
        <v>200</v>
      </c>
      <c r="F94" s="220" t="s">
        <v>201</v>
      </c>
      <c r="G94" s="221" t="s">
        <v>158</v>
      </c>
      <c r="H94" s="222">
        <v>100.12000000000001</v>
      </c>
      <c r="I94" s="223"/>
      <c r="J94" s="224">
        <f>ROUND(I94*H94,2)</f>
        <v>0</v>
      </c>
      <c r="K94" s="225"/>
      <c r="L94" s="43"/>
      <c r="M94" s="226" t="s">
        <v>19</v>
      </c>
      <c r="N94" s="227" t="s">
        <v>45</v>
      </c>
      <c r="O94" s="83"/>
      <c r="P94" s="228">
        <f>O94*H94</f>
        <v>0</v>
      </c>
      <c r="Q94" s="228">
        <v>0</v>
      </c>
      <c r="R94" s="228">
        <f>Q94*H94</f>
        <v>0</v>
      </c>
      <c r="S94" s="228">
        <v>0</v>
      </c>
      <c r="T94" s="229">
        <f>S94*H94</f>
        <v>0</v>
      </c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R94" s="230" t="s">
        <v>202</v>
      </c>
      <c r="AT94" s="230" t="s">
        <v>125</v>
      </c>
      <c r="AU94" s="230" t="s">
        <v>84</v>
      </c>
      <c r="AY94" s="16" t="s">
        <v>122</v>
      </c>
      <c r="BE94" s="231">
        <f>IF(N94="základní",J94,0)</f>
        <v>0</v>
      </c>
      <c r="BF94" s="231">
        <f>IF(N94="snížená",J94,0)</f>
        <v>0</v>
      </c>
      <c r="BG94" s="231">
        <f>IF(N94="zákl. přenesená",J94,0)</f>
        <v>0</v>
      </c>
      <c r="BH94" s="231">
        <f>IF(N94="sníž. přenesená",J94,0)</f>
        <v>0</v>
      </c>
      <c r="BI94" s="231">
        <f>IF(N94="nulová",J94,0)</f>
        <v>0</v>
      </c>
      <c r="BJ94" s="16" t="s">
        <v>82</v>
      </c>
      <c r="BK94" s="231">
        <f>ROUND(I94*H94,2)</f>
        <v>0</v>
      </c>
      <c r="BL94" s="16" t="s">
        <v>202</v>
      </c>
      <c r="BM94" s="230" t="s">
        <v>203</v>
      </c>
    </row>
    <row r="95" s="2" customFormat="1">
      <c r="A95" s="37"/>
      <c r="B95" s="38"/>
      <c r="C95" s="39"/>
      <c r="D95" s="232" t="s">
        <v>196</v>
      </c>
      <c r="E95" s="39"/>
      <c r="F95" s="233" t="s">
        <v>204</v>
      </c>
      <c r="G95" s="39"/>
      <c r="H95" s="39"/>
      <c r="I95" s="135"/>
      <c r="J95" s="39"/>
      <c r="K95" s="39"/>
      <c r="L95" s="43"/>
      <c r="M95" s="234"/>
      <c r="N95" s="235"/>
      <c r="O95" s="83"/>
      <c r="P95" s="83"/>
      <c r="Q95" s="83"/>
      <c r="R95" s="83"/>
      <c r="S95" s="83"/>
      <c r="T95" s="84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T95" s="16" t="s">
        <v>196</v>
      </c>
      <c r="AU95" s="16" t="s">
        <v>84</v>
      </c>
    </row>
    <row r="96" s="2" customFormat="1">
      <c r="A96" s="37"/>
      <c r="B96" s="38"/>
      <c r="C96" s="39"/>
      <c r="D96" s="232" t="s">
        <v>131</v>
      </c>
      <c r="E96" s="39"/>
      <c r="F96" s="233" t="s">
        <v>205</v>
      </c>
      <c r="G96" s="39"/>
      <c r="H96" s="39"/>
      <c r="I96" s="135"/>
      <c r="J96" s="39"/>
      <c r="K96" s="39"/>
      <c r="L96" s="43"/>
      <c r="M96" s="234"/>
      <c r="N96" s="235"/>
      <c r="O96" s="83"/>
      <c r="P96" s="83"/>
      <c r="Q96" s="83"/>
      <c r="R96" s="83"/>
      <c r="S96" s="83"/>
      <c r="T96" s="84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T96" s="16" t="s">
        <v>131</v>
      </c>
      <c r="AU96" s="16" t="s">
        <v>84</v>
      </c>
    </row>
    <row r="97" s="2" customFormat="1" ht="21.75" customHeight="1">
      <c r="A97" s="37"/>
      <c r="B97" s="38"/>
      <c r="C97" s="218" t="s">
        <v>206</v>
      </c>
      <c r="D97" s="218" t="s">
        <v>125</v>
      </c>
      <c r="E97" s="219" t="s">
        <v>207</v>
      </c>
      <c r="F97" s="220" t="s">
        <v>208</v>
      </c>
      <c r="G97" s="221" t="s">
        <v>158</v>
      </c>
      <c r="H97" s="222">
        <v>100.12000000000001</v>
      </c>
      <c r="I97" s="223"/>
      <c r="J97" s="224">
        <f>ROUND(I97*H97,2)</f>
        <v>0</v>
      </c>
      <c r="K97" s="225"/>
      <c r="L97" s="43"/>
      <c r="M97" s="226" t="s">
        <v>19</v>
      </c>
      <c r="N97" s="227" t="s">
        <v>45</v>
      </c>
      <c r="O97" s="83"/>
      <c r="P97" s="228">
        <f>O97*H97</f>
        <v>0</v>
      </c>
      <c r="Q97" s="228">
        <v>0</v>
      </c>
      <c r="R97" s="228">
        <f>Q97*H97</f>
        <v>0</v>
      </c>
      <c r="S97" s="228">
        <v>0</v>
      </c>
      <c r="T97" s="229">
        <f>S97*H97</f>
        <v>0</v>
      </c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R97" s="230" t="s">
        <v>142</v>
      </c>
      <c r="AT97" s="230" t="s">
        <v>125</v>
      </c>
      <c r="AU97" s="230" t="s">
        <v>84</v>
      </c>
      <c r="AY97" s="16" t="s">
        <v>122</v>
      </c>
      <c r="BE97" s="231">
        <f>IF(N97="základní",J97,0)</f>
        <v>0</v>
      </c>
      <c r="BF97" s="231">
        <f>IF(N97="snížená",J97,0)</f>
        <v>0</v>
      </c>
      <c r="BG97" s="231">
        <f>IF(N97="zákl. přenesená",J97,0)</f>
        <v>0</v>
      </c>
      <c r="BH97" s="231">
        <f>IF(N97="sníž. přenesená",J97,0)</f>
        <v>0</v>
      </c>
      <c r="BI97" s="231">
        <f>IF(N97="nulová",J97,0)</f>
        <v>0</v>
      </c>
      <c r="BJ97" s="16" t="s">
        <v>82</v>
      </c>
      <c r="BK97" s="231">
        <f>ROUND(I97*H97,2)</f>
        <v>0</v>
      </c>
      <c r="BL97" s="16" t="s">
        <v>142</v>
      </c>
      <c r="BM97" s="230" t="s">
        <v>209</v>
      </c>
    </row>
    <row r="98" s="2" customFormat="1">
      <c r="A98" s="37"/>
      <c r="B98" s="38"/>
      <c r="C98" s="39"/>
      <c r="D98" s="232" t="s">
        <v>196</v>
      </c>
      <c r="E98" s="39"/>
      <c r="F98" s="233" t="s">
        <v>210</v>
      </c>
      <c r="G98" s="39"/>
      <c r="H98" s="39"/>
      <c r="I98" s="135"/>
      <c r="J98" s="39"/>
      <c r="K98" s="39"/>
      <c r="L98" s="43"/>
      <c r="M98" s="234"/>
      <c r="N98" s="235"/>
      <c r="O98" s="83"/>
      <c r="P98" s="83"/>
      <c r="Q98" s="83"/>
      <c r="R98" s="83"/>
      <c r="S98" s="83"/>
      <c r="T98" s="84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T98" s="16" t="s">
        <v>196</v>
      </c>
      <c r="AU98" s="16" t="s">
        <v>84</v>
      </c>
    </row>
    <row r="99" s="2" customFormat="1">
      <c r="A99" s="37"/>
      <c r="B99" s="38"/>
      <c r="C99" s="39"/>
      <c r="D99" s="232" t="s">
        <v>131</v>
      </c>
      <c r="E99" s="39"/>
      <c r="F99" s="233" t="s">
        <v>211</v>
      </c>
      <c r="G99" s="39"/>
      <c r="H99" s="39"/>
      <c r="I99" s="135"/>
      <c r="J99" s="39"/>
      <c r="K99" s="39"/>
      <c r="L99" s="43"/>
      <c r="M99" s="234"/>
      <c r="N99" s="235"/>
      <c r="O99" s="83"/>
      <c r="P99" s="83"/>
      <c r="Q99" s="83"/>
      <c r="R99" s="83"/>
      <c r="S99" s="83"/>
      <c r="T99" s="84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T99" s="16" t="s">
        <v>131</v>
      </c>
      <c r="AU99" s="16" t="s">
        <v>84</v>
      </c>
    </row>
    <row r="100" s="2" customFormat="1" ht="16.5" customHeight="1">
      <c r="A100" s="37"/>
      <c r="B100" s="38"/>
      <c r="C100" s="218" t="s">
        <v>212</v>
      </c>
      <c r="D100" s="218" t="s">
        <v>125</v>
      </c>
      <c r="E100" s="219" t="s">
        <v>213</v>
      </c>
      <c r="F100" s="220" t="s">
        <v>214</v>
      </c>
      <c r="G100" s="221" t="s">
        <v>158</v>
      </c>
      <c r="H100" s="222">
        <v>13.5</v>
      </c>
      <c r="I100" s="223"/>
      <c r="J100" s="224">
        <f>ROUND(I100*H100,2)</f>
        <v>0</v>
      </c>
      <c r="K100" s="225"/>
      <c r="L100" s="43"/>
      <c r="M100" s="226" t="s">
        <v>19</v>
      </c>
      <c r="N100" s="227" t="s">
        <v>45</v>
      </c>
      <c r="O100" s="83"/>
      <c r="P100" s="228">
        <f>O100*H100</f>
        <v>0</v>
      </c>
      <c r="Q100" s="228">
        <v>0</v>
      </c>
      <c r="R100" s="228">
        <f>Q100*H100</f>
        <v>0</v>
      </c>
      <c r="S100" s="228">
        <v>0</v>
      </c>
      <c r="T100" s="229">
        <f>S100*H100</f>
        <v>0</v>
      </c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R100" s="230" t="s">
        <v>142</v>
      </c>
      <c r="AT100" s="230" t="s">
        <v>125</v>
      </c>
      <c r="AU100" s="230" t="s">
        <v>84</v>
      </c>
      <c r="AY100" s="16" t="s">
        <v>122</v>
      </c>
      <c r="BE100" s="231">
        <f>IF(N100="základní",J100,0)</f>
        <v>0</v>
      </c>
      <c r="BF100" s="231">
        <f>IF(N100="snížená",J100,0)</f>
        <v>0</v>
      </c>
      <c r="BG100" s="231">
        <f>IF(N100="zákl. přenesená",J100,0)</f>
        <v>0</v>
      </c>
      <c r="BH100" s="231">
        <f>IF(N100="sníž. přenesená",J100,0)</f>
        <v>0</v>
      </c>
      <c r="BI100" s="231">
        <f>IF(N100="nulová",J100,0)</f>
        <v>0</v>
      </c>
      <c r="BJ100" s="16" t="s">
        <v>82</v>
      </c>
      <c r="BK100" s="231">
        <f>ROUND(I100*H100,2)</f>
        <v>0</v>
      </c>
      <c r="BL100" s="16" t="s">
        <v>142</v>
      </c>
      <c r="BM100" s="230" t="s">
        <v>215</v>
      </c>
    </row>
    <row r="101" s="2" customFormat="1">
      <c r="A101" s="37"/>
      <c r="B101" s="38"/>
      <c r="C101" s="39"/>
      <c r="D101" s="232" t="s">
        <v>131</v>
      </c>
      <c r="E101" s="39"/>
      <c r="F101" s="233" t="s">
        <v>216</v>
      </c>
      <c r="G101" s="39"/>
      <c r="H101" s="39"/>
      <c r="I101" s="135"/>
      <c r="J101" s="39"/>
      <c r="K101" s="39"/>
      <c r="L101" s="43"/>
      <c r="M101" s="234"/>
      <c r="N101" s="235"/>
      <c r="O101" s="83"/>
      <c r="P101" s="83"/>
      <c r="Q101" s="83"/>
      <c r="R101" s="83"/>
      <c r="S101" s="83"/>
      <c r="T101" s="84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T101" s="16" t="s">
        <v>131</v>
      </c>
      <c r="AU101" s="16" t="s">
        <v>84</v>
      </c>
    </row>
    <row r="102" s="2" customFormat="1" ht="16.5" customHeight="1">
      <c r="A102" s="37"/>
      <c r="B102" s="38"/>
      <c r="C102" s="218" t="s">
        <v>217</v>
      </c>
      <c r="D102" s="218" t="s">
        <v>125</v>
      </c>
      <c r="E102" s="219" t="s">
        <v>218</v>
      </c>
      <c r="F102" s="220" t="s">
        <v>219</v>
      </c>
      <c r="G102" s="221" t="s">
        <v>158</v>
      </c>
      <c r="H102" s="222">
        <v>2</v>
      </c>
      <c r="I102" s="223"/>
      <c r="J102" s="224">
        <f>ROUND(I102*H102,2)</f>
        <v>0</v>
      </c>
      <c r="K102" s="225"/>
      <c r="L102" s="43"/>
      <c r="M102" s="226" t="s">
        <v>19</v>
      </c>
      <c r="N102" s="227" t="s">
        <v>45</v>
      </c>
      <c r="O102" s="83"/>
      <c r="P102" s="228">
        <f>O102*H102</f>
        <v>0</v>
      </c>
      <c r="Q102" s="228">
        <v>0</v>
      </c>
      <c r="R102" s="228">
        <f>Q102*H102</f>
        <v>0</v>
      </c>
      <c r="S102" s="228">
        <v>0</v>
      </c>
      <c r="T102" s="229">
        <f>S102*H102</f>
        <v>0</v>
      </c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R102" s="230" t="s">
        <v>142</v>
      </c>
      <c r="AT102" s="230" t="s">
        <v>125</v>
      </c>
      <c r="AU102" s="230" t="s">
        <v>84</v>
      </c>
      <c r="AY102" s="16" t="s">
        <v>122</v>
      </c>
      <c r="BE102" s="231">
        <f>IF(N102="základní",J102,0)</f>
        <v>0</v>
      </c>
      <c r="BF102" s="231">
        <f>IF(N102="snížená",J102,0)</f>
        <v>0</v>
      </c>
      <c r="BG102" s="231">
        <f>IF(N102="zákl. přenesená",J102,0)</f>
        <v>0</v>
      </c>
      <c r="BH102" s="231">
        <f>IF(N102="sníž. přenesená",J102,0)</f>
        <v>0</v>
      </c>
      <c r="BI102" s="231">
        <f>IF(N102="nulová",J102,0)</f>
        <v>0</v>
      </c>
      <c r="BJ102" s="16" t="s">
        <v>82</v>
      </c>
      <c r="BK102" s="231">
        <f>ROUND(I102*H102,2)</f>
        <v>0</v>
      </c>
      <c r="BL102" s="16" t="s">
        <v>142</v>
      </c>
      <c r="BM102" s="230" t="s">
        <v>220</v>
      </c>
    </row>
    <row r="103" s="2" customFormat="1">
      <c r="A103" s="37"/>
      <c r="B103" s="38"/>
      <c r="C103" s="39"/>
      <c r="D103" s="232" t="s">
        <v>196</v>
      </c>
      <c r="E103" s="39"/>
      <c r="F103" s="233" t="s">
        <v>221</v>
      </c>
      <c r="G103" s="39"/>
      <c r="H103" s="39"/>
      <c r="I103" s="135"/>
      <c r="J103" s="39"/>
      <c r="K103" s="39"/>
      <c r="L103" s="43"/>
      <c r="M103" s="234"/>
      <c r="N103" s="235"/>
      <c r="O103" s="83"/>
      <c r="P103" s="83"/>
      <c r="Q103" s="83"/>
      <c r="R103" s="83"/>
      <c r="S103" s="83"/>
      <c r="T103" s="84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T103" s="16" t="s">
        <v>196</v>
      </c>
      <c r="AU103" s="16" t="s">
        <v>84</v>
      </c>
    </row>
    <row r="104" s="2" customFormat="1">
      <c r="A104" s="37"/>
      <c r="B104" s="38"/>
      <c r="C104" s="39"/>
      <c r="D104" s="232" t="s">
        <v>131</v>
      </c>
      <c r="E104" s="39"/>
      <c r="F104" s="233" t="s">
        <v>222</v>
      </c>
      <c r="G104" s="39"/>
      <c r="H104" s="39"/>
      <c r="I104" s="135"/>
      <c r="J104" s="39"/>
      <c r="K104" s="39"/>
      <c r="L104" s="43"/>
      <c r="M104" s="234"/>
      <c r="N104" s="235"/>
      <c r="O104" s="83"/>
      <c r="P104" s="83"/>
      <c r="Q104" s="83"/>
      <c r="R104" s="83"/>
      <c r="S104" s="83"/>
      <c r="T104" s="84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T104" s="16" t="s">
        <v>131</v>
      </c>
      <c r="AU104" s="16" t="s">
        <v>84</v>
      </c>
    </row>
    <row r="105" s="2" customFormat="1" ht="16.5" customHeight="1">
      <c r="A105" s="37"/>
      <c r="B105" s="38"/>
      <c r="C105" s="236" t="s">
        <v>223</v>
      </c>
      <c r="D105" s="236" t="s">
        <v>155</v>
      </c>
      <c r="E105" s="237" t="s">
        <v>224</v>
      </c>
      <c r="F105" s="238" t="s">
        <v>225</v>
      </c>
      <c r="G105" s="239" t="s">
        <v>226</v>
      </c>
      <c r="H105" s="240">
        <v>23</v>
      </c>
      <c r="I105" s="241"/>
      <c r="J105" s="242">
        <f>ROUND(I105*H105,2)</f>
        <v>0</v>
      </c>
      <c r="K105" s="243"/>
      <c r="L105" s="244"/>
      <c r="M105" s="245" t="s">
        <v>19</v>
      </c>
      <c r="N105" s="246" t="s">
        <v>45</v>
      </c>
      <c r="O105" s="83"/>
      <c r="P105" s="228">
        <f>O105*H105</f>
        <v>0</v>
      </c>
      <c r="Q105" s="228">
        <v>1</v>
      </c>
      <c r="R105" s="228">
        <f>Q105*H105</f>
        <v>23</v>
      </c>
      <c r="S105" s="228">
        <v>0</v>
      </c>
      <c r="T105" s="229">
        <f>S105*H105</f>
        <v>0</v>
      </c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R105" s="230" t="s">
        <v>159</v>
      </c>
      <c r="AT105" s="230" t="s">
        <v>155</v>
      </c>
      <c r="AU105" s="230" t="s">
        <v>84</v>
      </c>
      <c r="AY105" s="16" t="s">
        <v>122</v>
      </c>
      <c r="BE105" s="231">
        <f>IF(N105="základní",J105,0)</f>
        <v>0</v>
      </c>
      <c r="BF105" s="231">
        <f>IF(N105="snížená",J105,0)</f>
        <v>0</v>
      </c>
      <c r="BG105" s="231">
        <f>IF(N105="zákl. přenesená",J105,0)</f>
        <v>0</v>
      </c>
      <c r="BH105" s="231">
        <f>IF(N105="sníž. přenesená",J105,0)</f>
        <v>0</v>
      </c>
      <c r="BI105" s="231">
        <f>IF(N105="nulová",J105,0)</f>
        <v>0</v>
      </c>
      <c r="BJ105" s="16" t="s">
        <v>82</v>
      </c>
      <c r="BK105" s="231">
        <f>ROUND(I105*H105,2)</f>
        <v>0</v>
      </c>
      <c r="BL105" s="16" t="s">
        <v>142</v>
      </c>
      <c r="BM105" s="230" t="s">
        <v>227</v>
      </c>
    </row>
    <row r="106" s="2" customFormat="1">
      <c r="A106" s="37"/>
      <c r="B106" s="38"/>
      <c r="C106" s="39"/>
      <c r="D106" s="232" t="s">
        <v>131</v>
      </c>
      <c r="E106" s="39"/>
      <c r="F106" s="233" t="s">
        <v>228</v>
      </c>
      <c r="G106" s="39"/>
      <c r="H106" s="39"/>
      <c r="I106" s="135"/>
      <c r="J106" s="39"/>
      <c r="K106" s="39"/>
      <c r="L106" s="43"/>
      <c r="M106" s="234"/>
      <c r="N106" s="235"/>
      <c r="O106" s="83"/>
      <c r="P106" s="83"/>
      <c r="Q106" s="83"/>
      <c r="R106" s="83"/>
      <c r="S106" s="83"/>
      <c r="T106" s="84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T106" s="16" t="s">
        <v>131</v>
      </c>
      <c r="AU106" s="16" t="s">
        <v>84</v>
      </c>
    </row>
    <row r="107" s="2" customFormat="1" ht="16.5" customHeight="1">
      <c r="A107" s="37"/>
      <c r="B107" s="38"/>
      <c r="C107" s="218" t="s">
        <v>229</v>
      </c>
      <c r="D107" s="218" t="s">
        <v>125</v>
      </c>
      <c r="E107" s="219" t="s">
        <v>230</v>
      </c>
      <c r="F107" s="220" t="s">
        <v>231</v>
      </c>
      <c r="G107" s="221" t="s">
        <v>232</v>
      </c>
      <c r="H107" s="222">
        <v>367</v>
      </c>
      <c r="I107" s="223"/>
      <c r="J107" s="224">
        <f>ROUND(I107*H107,2)</f>
        <v>0</v>
      </c>
      <c r="K107" s="225"/>
      <c r="L107" s="43"/>
      <c r="M107" s="226" t="s">
        <v>19</v>
      </c>
      <c r="N107" s="227" t="s">
        <v>45</v>
      </c>
      <c r="O107" s="83"/>
      <c r="P107" s="228">
        <f>O107*H107</f>
        <v>0</v>
      </c>
      <c r="Q107" s="228">
        <v>0</v>
      </c>
      <c r="R107" s="228">
        <f>Q107*H107</f>
        <v>0</v>
      </c>
      <c r="S107" s="228">
        <v>0</v>
      </c>
      <c r="T107" s="229">
        <f>S107*H107</f>
        <v>0</v>
      </c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R107" s="230" t="s">
        <v>202</v>
      </c>
      <c r="AT107" s="230" t="s">
        <v>125</v>
      </c>
      <c r="AU107" s="230" t="s">
        <v>84</v>
      </c>
      <c r="AY107" s="16" t="s">
        <v>122</v>
      </c>
      <c r="BE107" s="231">
        <f>IF(N107="základní",J107,0)</f>
        <v>0</v>
      </c>
      <c r="BF107" s="231">
        <f>IF(N107="snížená",J107,0)</f>
        <v>0</v>
      </c>
      <c r="BG107" s="231">
        <f>IF(N107="zákl. přenesená",J107,0)</f>
        <v>0</v>
      </c>
      <c r="BH107" s="231">
        <f>IF(N107="sníž. přenesená",J107,0)</f>
        <v>0</v>
      </c>
      <c r="BI107" s="231">
        <f>IF(N107="nulová",J107,0)</f>
        <v>0</v>
      </c>
      <c r="BJ107" s="16" t="s">
        <v>82</v>
      </c>
      <c r="BK107" s="231">
        <f>ROUND(I107*H107,2)</f>
        <v>0</v>
      </c>
      <c r="BL107" s="16" t="s">
        <v>202</v>
      </c>
      <c r="BM107" s="230" t="s">
        <v>233</v>
      </c>
    </row>
    <row r="108" s="2" customFormat="1">
      <c r="A108" s="37"/>
      <c r="B108" s="38"/>
      <c r="C108" s="39"/>
      <c r="D108" s="232" t="s">
        <v>131</v>
      </c>
      <c r="E108" s="39"/>
      <c r="F108" s="233" t="s">
        <v>234</v>
      </c>
      <c r="G108" s="39"/>
      <c r="H108" s="39"/>
      <c r="I108" s="135"/>
      <c r="J108" s="39"/>
      <c r="K108" s="39"/>
      <c r="L108" s="43"/>
      <c r="M108" s="234"/>
      <c r="N108" s="235"/>
      <c r="O108" s="83"/>
      <c r="P108" s="83"/>
      <c r="Q108" s="83"/>
      <c r="R108" s="83"/>
      <c r="S108" s="83"/>
      <c r="T108" s="84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T108" s="16" t="s">
        <v>131</v>
      </c>
      <c r="AU108" s="16" t="s">
        <v>84</v>
      </c>
    </row>
    <row r="109" s="2" customFormat="1" ht="21.75" customHeight="1">
      <c r="A109" s="37"/>
      <c r="B109" s="38"/>
      <c r="C109" s="218" t="s">
        <v>235</v>
      </c>
      <c r="D109" s="218" t="s">
        <v>125</v>
      </c>
      <c r="E109" s="219" t="s">
        <v>236</v>
      </c>
      <c r="F109" s="220" t="s">
        <v>237</v>
      </c>
      <c r="G109" s="221" t="s">
        <v>158</v>
      </c>
      <c r="H109" s="222">
        <v>86.620000000000005</v>
      </c>
      <c r="I109" s="223"/>
      <c r="J109" s="224">
        <f>ROUND(I109*H109,2)</f>
        <v>0</v>
      </c>
      <c r="K109" s="225"/>
      <c r="L109" s="43"/>
      <c r="M109" s="226" t="s">
        <v>19</v>
      </c>
      <c r="N109" s="227" t="s">
        <v>45</v>
      </c>
      <c r="O109" s="83"/>
      <c r="P109" s="228">
        <f>O109*H109</f>
        <v>0</v>
      </c>
      <c r="Q109" s="228">
        <v>0</v>
      </c>
      <c r="R109" s="228">
        <f>Q109*H109</f>
        <v>0</v>
      </c>
      <c r="S109" s="228">
        <v>0</v>
      </c>
      <c r="T109" s="229">
        <f>S109*H109</f>
        <v>0</v>
      </c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R109" s="230" t="s">
        <v>202</v>
      </c>
      <c r="AT109" s="230" t="s">
        <v>125</v>
      </c>
      <c r="AU109" s="230" t="s">
        <v>84</v>
      </c>
      <c r="AY109" s="16" t="s">
        <v>122</v>
      </c>
      <c r="BE109" s="231">
        <f>IF(N109="základní",J109,0)</f>
        <v>0</v>
      </c>
      <c r="BF109" s="231">
        <f>IF(N109="snížená",J109,0)</f>
        <v>0</v>
      </c>
      <c r="BG109" s="231">
        <f>IF(N109="zákl. přenesená",J109,0)</f>
        <v>0</v>
      </c>
      <c r="BH109" s="231">
        <f>IF(N109="sníž. přenesená",J109,0)</f>
        <v>0</v>
      </c>
      <c r="BI109" s="231">
        <f>IF(N109="nulová",J109,0)</f>
        <v>0</v>
      </c>
      <c r="BJ109" s="16" t="s">
        <v>82</v>
      </c>
      <c r="BK109" s="231">
        <f>ROUND(I109*H109,2)</f>
        <v>0</v>
      </c>
      <c r="BL109" s="16" t="s">
        <v>202</v>
      </c>
      <c r="BM109" s="230" t="s">
        <v>238</v>
      </c>
    </row>
    <row r="110" s="2" customFormat="1">
      <c r="A110" s="37"/>
      <c r="B110" s="38"/>
      <c r="C110" s="39"/>
      <c r="D110" s="232" t="s">
        <v>196</v>
      </c>
      <c r="E110" s="39"/>
      <c r="F110" s="233" t="s">
        <v>239</v>
      </c>
      <c r="G110" s="39"/>
      <c r="H110" s="39"/>
      <c r="I110" s="135"/>
      <c r="J110" s="39"/>
      <c r="K110" s="39"/>
      <c r="L110" s="43"/>
      <c r="M110" s="234"/>
      <c r="N110" s="235"/>
      <c r="O110" s="83"/>
      <c r="P110" s="83"/>
      <c r="Q110" s="83"/>
      <c r="R110" s="83"/>
      <c r="S110" s="83"/>
      <c r="T110" s="84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T110" s="16" t="s">
        <v>196</v>
      </c>
      <c r="AU110" s="16" t="s">
        <v>84</v>
      </c>
    </row>
    <row r="111" s="2" customFormat="1" ht="21.75" customHeight="1">
      <c r="A111" s="37"/>
      <c r="B111" s="38"/>
      <c r="C111" s="218" t="s">
        <v>240</v>
      </c>
      <c r="D111" s="218" t="s">
        <v>125</v>
      </c>
      <c r="E111" s="219" t="s">
        <v>241</v>
      </c>
      <c r="F111" s="220" t="s">
        <v>242</v>
      </c>
      <c r="G111" s="221" t="s">
        <v>158</v>
      </c>
      <c r="H111" s="222">
        <v>13.5</v>
      </c>
      <c r="I111" s="223"/>
      <c r="J111" s="224">
        <f>ROUND(I111*H111,2)</f>
        <v>0</v>
      </c>
      <c r="K111" s="225"/>
      <c r="L111" s="43"/>
      <c r="M111" s="226" t="s">
        <v>19</v>
      </c>
      <c r="N111" s="227" t="s">
        <v>45</v>
      </c>
      <c r="O111" s="83"/>
      <c r="P111" s="228">
        <f>O111*H111</f>
        <v>0</v>
      </c>
      <c r="Q111" s="228">
        <v>0</v>
      </c>
      <c r="R111" s="228">
        <f>Q111*H111</f>
        <v>0</v>
      </c>
      <c r="S111" s="228">
        <v>0</v>
      </c>
      <c r="T111" s="229">
        <f>S111*H111</f>
        <v>0</v>
      </c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R111" s="230" t="s">
        <v>142</v>
      </c>
      <c r="AT111" s="230" t="s">
        <v>125</v>
      </c>
      <c r="AU111" s="230" t="s">
        <v>84</v>
      </c>
      <c r="AY111" s="16" t="s">
        <v>122</v>
      </c>
      <c r="BE111" s="231">
        <f>IF(N111="základní",J111,0)</f>
        <v>0</v>
      </c>
      <c r="BF111" s="231">
        <f>IF(N111="snížená",J111,0)</f>
        <v>0</v>
      </c>
      <c r="BG111" s="231">
        <f>IF(N111="zákl. přenesená",J111,0)</f>
        <v>0</v>
      </c>
      <c r="BH111" s="231">
        <f>IF(N111="sníž. přenesená",J111,0)</f>
        <v>0</v>
      </c>
      <c r="BI111" s="231">
        <f>IF(N111="nulová",J111,0)</f>
        <v>0</v>
      </c>
      <c r="BJ111" s="16" t="s">
        <v>82</v>
      </c>
      <c r="BK111" s="231">
        <f>ROUND(I111*H111,2)</f>
        <v>0</v>
      </c>
      <c r="BL111" s="16" t="s">
        <v>142</v>
      </c>
      <c r="BM111" s="230" t="s">
        <v>243</v>
      </c>
    </row>
    <row r="112" s="2" customFormat="1">
      <c r="A112" s="37"/>
      <c r="B112" s="38"/>
      <c r="C112" s="39"/>
      <c r="D112" s="232" t="s">
        <v>196</v>
      </c>
      <c r="E112" s="39"/>
      <c r="F112" s="233" t="s">
        <v>244</v>
      </c>
      <c r="G112" s="39"/>
      <c r="H112" s="39"/>
      <c r="I112" s="135"/>
      <c r="J112" s="39"/>
      <c r="K112" s="39"/>
      <c r="L112" s="43"/>
      <c r="M112" s="234"/>
      <c r="N112" s="235"/>
      <c r="O112" s="83"/>
      <c r="P112" s="83"/>
      <c r="Q112" s="83"/>
      <c r="R112" s="83"/>
      <c r="S112" s="83"/>
      <c r="T112" s="84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T112" s="16" t="s">
        <v>196</v>
      </c>
      <c r="AU112" s="16" t="s">
        <v>84</v>
      </c>
    </row>
    <row r="113" s="2" customFormat="1">
      <c r="A113" s="37"/>
      <c r="B113" s="38"/>
      <c r="C113" s="39"/>
      <c r="D113" s="232" t="s">
        <v>131</v>
      </c>
      <c r="E113" s="39"/>
      <c r="F113" s="233" t="s">
        <v>245</v>
      </c>
      <c r="G113" s="39"/>
      <c r="H113" s="39"/>
      <c r="I113" s="135"/>
      <c r="J113" s="39"/>
      <c r="K113" s="39"/>
      <c r="L113" s="43"/>
      <c r="M113" s="234"/>
      <c r="N113" s="235"/>
      <c r="O113" s="83"/>
      <c r="P113" s="83"/>
      <c r="Q113" s="83"/>
      <c r="R113" s="83"/>
      <c r="S113" s="83"/>
      <c r="T113" s="84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T113" s="16" t="s">
        <v>131</v>
      </c>
      <c r="AU113" s="16" t="s">
        <v>84</v>
      </c>
    </row>
    <row r="114" s="2" customFormat="1" ht="33" customHeight="1">
      <c r="A114" s="37"/>
      <c r="B114" s="38"/>
      <c r="C114" s="218" t="s">
        <v>246</v>
      </c>
      <c r="D114" s="218" t="s">
        <v>125</v>
      </c>
      <c r="E114" s="219" t="s">
        <v>247</v>
      </c>
      <c r="F114" s="220" t="s">
        <v>248</v>
      </c>
      <c r="G114" s="221" t="s">
        <v>158</v>
      </c>
      <c r="H114" s="222">
        <v>13.5</v>
      </c>
      <c r="I114" s="223"/>
      <c r="J114" s="224">
        <f>ROUND(I114*H114,2)</f>
        <v>0</v>
      </c>
      <c r="K114" s="225"/>
      <c r="L114" s="43"/>
      <c r="M114" s="226" t="s">
        <v>19</v>
      </c>
      <c r="N114" s="227" t="s">
        <v>45</v>
      </c>
      <c r="O114" s="83"/>
      <c r="P114" s="228">
        <f>O114*H114</f>
        <v>0</v>
      </c>
      <c r="Q114" s="228">
        <v>0</v>
      </c>
      <c r="R114" s="228">
        <f>Q114*H114</f>
        <v>0</v>
      </c>
      <c r="S114" s="228">
        <v>0</v>
      </c>
      <c r="T114" s="229">
        <f>S114*H114</f>
        <v>0</v>
      </c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R114" s="230" t="s">
        <v>142</v>
      </c>
      <c r="AT114" s="230" t="s">
        <v>125</v>
      </c>
      <c r="AU114" s="230" t="s">
        <v>84</v>
      </c>
      <c r="AY114" s="16" t="s">
        <v>122</v>
      </c>
      <c r="BE114" s="231">
        <f>IF(N114="základní",J114,0)</f>
        <v>0</v>
      </c>
      <c r="BF114" s="231">
        <f>IF(N114="snížená",J114,0)</f>
        <v>0</v>
      </c>
      <c r="BG114" s="231">
        <f>IF(N114="zákl. přenesená",J114,0)</f>
        <v>0</v>
      </c>
      <c r="BH114" s="231">
        <f>IF(N114="sníž. přenesená",J114,0)</f>
        <v>0</v>
      </c>
      <c r="BI114" s="231">
        <f>IF(N114="nulová",J114,0)</f>
        <v>0</v>
      </c>
      <c r="BJ114" s="16" t="s">
        <v>82</v>
      </c>
      <c r="BK114" s="231">
        <f>ROUND(I114*H114,2)</f>
        <v>0</v>
      </c>
      <c r="BL114" s="16" t="s">
        <v>142</v>
      </c>
      <c r="BM114" s="230" t="s">
        <v>249</v>
      </c>
    </row>
    <row r="115" s="2" customFormat="1">
      <c r="A115" s="37"/>
      <c r="B115" s="38"/>
      <c r="C115" s="39"/>
      <c r="D115" s="232" t="s">
        <v>196</v>
      </c>
      <c r="E115" s="39"/>
      <c r="F115" s="233" t="s">
        <v>210</v>
      </c>
      <c r="G115" s="39"/>
      <c r="H115" s="39"/>
      <c r="I115" s="135"/>
      <c r="J115" s="39"/>
      <c r="K115" s="39"/>
      <c r="L115" s="43"/>
      <c r="M115" s="234"/>
      <c r="N115" s="235"/>
      <c r="O115" s="83"/>
      <c r="P115" s="83"/>
      <c r="Q115" s="83"/>
      <c r="R115" s="83"/>
      <c r="S115" s="83"/>
      <c r="T115" s="84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T115" s="16" t="s">
        <v>196</v>
      </c>
      <c r="AU115" s="16" t="s">
        <v>84</v>
      </c>
    </row>
    <row r="116" s="2" customFormat="1" ht="33" customHeight="1">
      <c r="A116" s="37"/>
      <c r="B116" s="38"/>
      <c r="C116" s="218" t="s">
        <v>250</v>
      </c>
      <c r="D116" s="218" t="s">
        <v>125</v>
      </c>
      <c r="E116" s="219" t="s">
        <v>251</v>
      </c>
      <c r="F116" s="220" t="s">
        <v>252</v>
      </c>
      <c r="G116" s="221" t="s">
        <v>158</v>
      </c>
      <c r="H116" s="222">
        <v>135</v>
      </c>
      <c r="I116" s="223"/>
      <c r="J116" s="224">
        <f>ROUND(I116*H116,2)</f>
        <v>0</v>
      </c>
      <c r="K116" s="225"/>
      <c r="L116" s="43"/>
      <c r="M116" s="226" t="s">
        <v>19</v>
      </c>
      <c r="N116" s="227" t="s">
        <v>45</v>
      </c>
      <c r="O116" s="83"/>
      <c r="P116" s="228">
        <f>O116*H116</f>
        <v>0</v>
      </c>
      <c r="Q116" s="228">
        <v>0</v>
      </c>
      <c r="R116" s="228">
        <f>Q116*H116</f>
        <v>0</v>
      </c>
      <c r="S116" s="228">
        <v>0</v>
      </c>
      <c r="T116" s="229">
        <f>S116*H116</f>
        <v>0</v>
      </c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R116" s="230" t="s">
        <v>142</v>
      </c>
      <c r="AT116" s="230" t="s">
        <v>125</v>
      </c>
      <c r="AU116" s="230" t="s">
        <v>84</v>
      </c>
      <c r="AY116" s="16" t="s">
        <v>122</v>
      </c>
      <c r="BE116" s="231">
        <f>IF(N116="základní",J116,0)</f>
        <v>0</v>
      </c>
      <c r="BF116" s="231">
        <f>IF(N116="snížená",J116,0)</f>
        <v>0</v>
      </c>
      <c r="BG116" s="231">
        <f>IF(N116="zákl. přenesená",J116,0)</f>
        <v>0</v>
      </c>
      <c r="BH116" s="231">
        <f>IF(N116="sníž. přenesená",J116,0)</f>
        <v>0</v>
      </c>
      <c r="BI116" s="231">
        <f>IF(N116="nulová",J116,0)</f>
        <v>0</v>
      </c>
      <c r="BJ116" s="16" t="s">
        <v>82</v>
      </c>
      <c r="BK116" s="231">
        <f>ROUND(I116*H116,2)</f>
        <v>0</v>
      </c>
      <c r="BL116" s="16" t="s">
        <v>142</v>
      </c>
      <c r="BM116" s="230" t="s">
        <v>253</v>
      </c>
    </row>
    <row r="117" s="2" customFormat="1">
      <c r="A117" s="37"/>
      <c r="B117" s="38"/>
      <c r="C117" s="39"/>
      <c r="D117" s="232" t="s">
        <v>196</v>
      </c>
      <c r="E117" s="39"/>
      <c r="F117" s="233" t="s">
        <v>210</v>
      </c>
      <c r="G117" s="39"/>
      <c r="H117" s="39"/>
      <c r="I117" s="135"/>
      <c r="J117" s="39"/>
      <c r="K117" s="39"/>
      <c r="L117" s="43"/>
      <c r="M117" s="234"/>
      <c r="N117" s="235"/>
      <c r="O117" s="83"/>
      <c r="P117" s="83"/>
      <c r="Q117" s="83"/>
      <c r="R117" s="83"/>
      <c r="S117" s="83"/>
      <c r="T117" s="84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T117" s="16" t="s">
        <v>196</v>
      </c>
      <c r="AU117" s="16" t="s">
        <v>84</v>
      </c>
    </row>
    <row r="118" s="2" customFormat="1">
      <c r="A118" s="37"/>
      <c r="B118" s="38"/>
      <c r="C118" s="39"/>
      <c r="D118" s="232" t="s">
        <v>131</v>
      </c>
      <c r="E118" s="39"/>
      <c r="F118" s="233" t="s">
        <v>254</v>
      </c>
      <c r="G118" s="39"/>
      <c r="H118" s="39"/>
      <c r="I118" s="135"/>
      <c r="J118" s="39"/>
      <c r="K118" s="39"/>
      <c r="L118" s="43"/>
      <c r="M118" s="234"/>
      <c r="N118" s="235"/>
      <c r="O118" s="83"/>
      <c r="P118" s="83"/>
      <c r="Q118" s="83"/>
      <c r="R118" s="83"/>
      <c r="S118" s="83"/>
      <c r="T118" s="84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T118" s="16" t="s">
        <v>131</v>
      </c>
      <c r="AU118" s="16" t="s">
        <v>84</v>
      </c>
    </row>
    <row r="119" s="2" customFormat="1" ht="21.75" customHeight="1">
      <c r="A119" s="37"/>
      <c r="B119" s="38"/>
      <c r="C119" s="218" t="s">
        <v>255</v>
      </c>
      <c r="D119" s="218" t="s">
        <v>125</v>
      </c>
      <c r="E119" s="219" t="s">
        <v>256</v>
      </c>
      <c r="F119" s="220" t="s">
        <v>257</v>
      </c>
      <c r="G119" s="221" t="s">
        <v>226</v>
      </c>
      <c r="H119" s="222">
        <v>20.25</v>
      </c>
      <c r="I119" s="223"/>
      <c r="J119" s="224">
        <f>ROUND(I119*H119,2)</f>
        <v>0</v>
      </c>
      <c r="K119" s="225"/>
      <c r="L119" s="43"/>
      <c r="M119" s="226" t="s">
        <v>19</v>
      </c>
      <c r="N119" s="227" t="s">
        <v>45</v>
      </c>
      <c r="O119" s="83"/>
      <c r="P119" s="228">
        <f>O119*H119</f>
        <v>0</v>
      </c>
      <c r="Q119" s="228">
        <v>0</v>
      </c>
      <c r="R119" s="228">
        <f>Q119*H119</f>
        <v>0</v>
      </c>
      <c r="S119" s="228">
        <v>0</v>
      </c>
      <c r="T119" s="229">
        <f>S119*H119</f>
        <v>0</v>
      </c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R119" s="230" t="s">
        <v>142</v>
      </c>
      <c r="AT119" s="230" t="s">
        <v>125</v>
      </c>
      <c r="AU119" s="230" t="s">
        <v>84</v>
      </c>
      <c r="AY119" s="16" t="s">
        <v>122</v>
      </c>
      <c r="BE119" s="231">
        <f>IF(N119="základní",J119,0)</f>
        <v>0</v>
      </c>
      <c r="BF119" s="231">
        <f>IF(N119="snížená",J119,0)</f>
        <v>0</v>
      </c>
      <c r="BG119" s="231">
        <f>IF(N119="zákl. přenesená",J119,0)</f>
        <v>0</v>
      </c>
      <c r="BH119" s="231">
        <f>IF(N119="sníž. přenesená",J119,0)</f>
        <v>0</v>
      </c>
      <c r="BI119" s="231">
        <f>IF(N119="nulová",J119,0)</f>
        <v>0</v>
      </c>
      <c r="BJ119" s="16" t="s">
        <v>82</v>
      </c>
      <c r="BK119" s="231">
        <f>ROUND(I119*H119,2)</f>
        <v>0</v>
      </c>
      <c r="BL119" s="16" t="s">
        <v>142</v>
      </c>
      <c r="BM119" s="230" t="s">
        <v>258</v>
      </c>
    </row>
    <row r="120" s="2" customFormat="1">
      <c r="A120" s="37"/>
      <c r="B120" s="38"/>
      <c r="C120" s="39"/>
      <c r="D120" s="232" t="s">
        <v>196</v>
      </c>
      <c r="E120" s="39"/>
      <c r="F120" s="233" t="s">
        <v>259</v>
      </c>
      <c r="G120" s="39"/>
      <c r="H120" s="39"/>
      <c r="I120" s="135"/>
      <c r="J120" s="39"/>
      <c r="K120" s="39"/>
      <c r="L120" s="43"/>
      <c r="M120" s="234"/>
      <c r="N120" s="235"/>
      <c r="O120" s="83"/>
      <c r="P120" s="83"/>
      <c r="Q120" s="83"/>
      <c r="R120" s="83"/>
      <c r="S120" s="83"/>
      <c r="T120" s="84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T120" s="16" t="s">
        <v>196</v>
      </c>
      <c r="AU120" s="16" t="s">
        <v>84</v>
      </c>
    </row>
    <row r="121" s="2" customFormat="1">
      <c r="A121" s="37"/>
      <c r="B121" s="38"/>
      <c r="C121" s="39"/>
      <c r="D121" s="232" t="s">
        <v>131</v>
      </c>
      <c r="E121" s="39"/>
      <c r="F121" s="233" t="s">
        <v>260</v>
      </c>
      <c r="G121" s="39"/>
      <c r="H121" s="39"/>
      <c r="I121" s="135"/>
      <c r="J121" s="39"/>
      <c r="K121" s="39"/>
      <c r="L121" s="43"/>
      <c r="M121" s="234"/>
      <c r="N121" s="235"/>
      <c r="O121" s="83"/>
      <c r="P121" s="83"/>
      <c r="Q121" s="83"/>
      <c r="R121" s="83"/>
      <c r="S121" s="83"/>
      <c r="T121" s="84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T121" s="16" t="s">
        <v>131</v>
      </c>
      <c r="AU121" s="16" t="s">
        <v>84</v>
      </c>
    </row>
    <row r="122" s="12" customFormat="1" ht="22.8" customHeight="1">
      <c r="A122" s="12"/>
      <c r="B122" s="202"/>
      <c r="C122" s="203"/>
      <c r="D122" s="204" t="s">
        <v>73</v>
      </c>
      <c r="E122" s="216" t="s">
        <v>261</v>
      </c>
      <c r="F122" s="216" t="s">
        <v>262</v>
      </c>
      <c r="G122" s="203"/>
      <c r="H122" s="203"/>
      <c r="I122" s="206"/>
      <c r="J122" s="217">
        <f>BK122</f>
        <v>0</v>
      </c>
      <c r="K122" s="203"/>
      <c r="L122" s="208"/>
      <c r="M122" s="209"/>
      <c r="N122" s="210"/>
      <c r="O122" s="210"/>
      <c r="P122" s="211">
        <f>SUM(P123:P138)</f>
        <v>0</v>
      </c>
      <c r="Q122" s="210"/>
      <c r="R122" s="211">
        <f>SUM(R123:R138)</f>
        <v>0</v>
      </c>
      <c r="S122" s="210"/>
      <c r="T122" s="212">
        <f>SUM(T123:T138)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3" t="s">
        <v>82</v>
      </c>
      <c r="AT122" s="214" t="s">
        <v>73</v>
      </c>
      <c r="AU122" s="214" t="s">
        <v>82</v>
      </c>
      <c r="AY122" s="213" t="s">
        <v>122</v>
      </c>
      <c r="BK122" s="215">
        <f>SUM(BK123:BK138)</f>
        <v>0</v>
      </c>
    </row>
    <row r="123" s="2" customFormat="1" ht="16.5" customHeight="1">
      <c r="A123" s="37"/>
      <c r="B123" s="38"/>
      <c r="C123" s="218" t="s">
        <v>263</v>
      </c>
      <c r="D123" s="218" t="s">
        <v>125</v>
      </c>
      <c r="E123" s="219" t="s">
        <v>264</v>
      </c>
      <c r="F123" s="220" t="s">
        <v>265</v>
      </c>
      <c r="G123" s="221" t="s">
        <v>266</v>
      </c>
      <c r="H123" s="222">
        <v>1</v>
      </c>
      <c r="I123" s="223"/>
      <c r="J123" s="224">
        <f>ROUND(I123*H123,2)</f>
        <v>0</v>
      </c>
      <c r="K123" s="225"/>
      <c r="L123" s="43"/>
      <c r="M123" s="226" t="s">
        <v>19</v>
      </c>
      <c r="N123" s="227" t="s">
        <v>45</v>
      </c>
      <c r="O123" s="83"/>
      <c r="P123" s="228">
        <f>O123*H123</f>
        <v>0</v>
      </c>
      <c r="Q123" s="228">
        <v>0</v>
      </c>
      <c r="R123" s="228">
        <f>Q123*H123</f>
        <v>0</v>
      </c>
      <c r="S123" s="228">
        <v>0</v>
      </c>
      <c r="T123" s="229">
        <f>S123*H123</f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R123" s="230" t="s">
        <v>142</v>
      </c>
      <c r="AT123" s="230" t="s">
        <v>125</v>
      </c>
      <c r="AU123" s="230" t="s">
        <v>84</v>
      </c>
      <c r="AY123" s="16" t="s">
        <v>122</v>
      </c>
      <c r="BE123" s="231">
        <f>IF(N123="základní",J123,0)</f>
        <v>0</v>
      </c>
      <c r="BF123" s="231">
        <f>IF(N123="snížená",J123,0)</f>
        <v>0</v>
      </c>
      <c r="BG123" s="231">
        <f>IF(N123="zákl. přenesená",J123,0)</f>
        <v>0</v>
      </c>
      <c r="BH123" s="231">
        <f>IF(N123="sníž. přenesená",J123,0)</f>
        <v>0</v>
      </c>
      <c r="BI123" s="231">
        <f>IF(N123="nulová",J123,0)</f>
        <v>0</v>
      </c>
      <c r="BJ123" s="16" t="s">
        <v>82</v>
      </c>
      <c r="BK123" s="231">
        <f>ROUND(I123*H123,2)</f>
        <v>0</v>
      </c>
      <c r="BL123" s="16" t="s">
        <v>142</v>
      </c>
      <c r="BM123" s="230" t="s">
        <v>267</v>
      </c>
    </row>
    <row r="124" s="2" customFormat="1" ht="16.5" customHeight="1">
      <c r="A124" s="37"/>
      <c r="B124" s="38"/>
      <c r="C124" s="218" t="s">
        <v>159</v>
      </c>
      <c r="D124" s="218" t="s">
        <v>125</v>
      </c>
      <c r="E124" s="219" t="s">
        <v>268</v>
      </c>
      <c r="F124" s="220" t="s">
        <v>269</v>
      </c>
      <c r="G124" s="221" t="s">
        <v>266</v>
      </c>
      <c r="H124" s="222">
        <v>5</v>
      </c>
      <c r="I124" s="223"/>
      <c r="J124" s="224">
        <f>ROUND(I124*H124,2)</f>
        <v>0</v>
      </c>
      <c r="K124" s="225"/>
      <c r="L124" s="43"/>
      <c r="M124" s="226" t="s">
        <v>19</v>
      </c>
      <c r="N124" s="227" t="s">
        <v>45</v>
      </c>
      <c r="O124" s="83"/>
      <c r="P124" s="228">
        <f>O124*H124</f>
        <v>0</v>
      </c>
      <c r="Q124" s="228">
        <v>0</v>
      </c>
      <c r="R124" s="228">
        <f>Q124*H124</f>
        <v>0</v>
      </c>
      <c r="S124" s="228">
        <v>0</v>
      </c>
      <c r="T124" s="229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230" t="s">
        <v>142</v>
      </c>
      <c r="AT124" s="230" t="s">
        <v>125</v>
      </c>
      <c r="AU124" s="230" t="s">
        <v>84</v>
      </c>
      <c r="AY124" s="16" t="s">
        <v>122</v>
      </c>
      <c r="BE124" s="231">
        <f>IF(N124="základní",J124,0)</f>
        <v>0</v>
      </c>
      <c r="BF124" s="231">
        <f>IF(N124="snížená",J124,0)</f>
        <v>0</v>
      </c>
      <c r="BG124" s="231">
        <f>IF(N124="zákl. přenesená",J124,0)</f>
        <v>0</v>
      </c>
      <c r="BH124" s="231">
        <f>IF(N124="sníž. přenesená",J124,0)</f>
        <v>0</v>
      </c>
      <c r="BI124" s="231">
        <f>IF(N124="nulová",J124,0)</f>
        <v>0</v>
      </c>
      <c r="BJ124" s="16" t="s">
        <v>82</v>
      </c>
      <c r="BK124" s="231">
        <f>ROUND(I124*H124,2)</f>
        <v>0</v>
      </c>
      <c r="BL124" s="16" t="s">
        <v>142</v>
      </c>
      <c r="BM124" s="230" t="s">
        <v>270</v>
      </c>
    </row>
    <row r="125" s="2" customFormat="1" ht="16.5" customHeight="1">
      <c r="A125" s="37"/>
      <c r="B125" s="38"/>
      <c r="C125" s="218" t="s">
        <v>171</v>
      </c>
      <c r="D125" s="218" t="s">
        <v>125</v>
      </c>
      <c r="E125" s="219" t="s">
        <v>271</v>
      </c>
      <c r="F125" s="220" t="s">
        <v>272</v>
      </c>
      <c r="G125" s="221" t="s">
        <v>232</v>
      </c>
      <c r="H125" s="222">
        <v>3</v>
      </c>
      <c r="I125" s="223"/>
      <c r="J125" s="224">
        <f>ROUND(I125*H125,2)</f>
        <v>0</v>
      </c>
      <c r="K125" s="225"/>
      <c r="L125" s="43"/>
      <c r="M125" s="226" t="s">
        <v>19</v>
      </c>
      <c r="N125" s="227" t="s">
        <v>45</v>
      </c>
      <c r="O125" s="83"/>
      <c r="P125" s="228">
        <f>O125*H125</f>
        <v>0</v>
      </c>
      <c r="Q125" s="228">
        <v>0</v>
      </c>
      <c r="R125" s="228">
        <f>Q125*H125</f>
        <v>0</v>
      </c>
      <c r="S125" s="228">
        <v>0</v>
      </c>
      <c r="T125" s="229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230" t="s">
        <v>142</v>
      </c>
      <c r="AT125" s="230" t="s">
        <v>125</v>
      </c>
      <c r="AU125" s="230" t="s">
        <v>84</v>
      </c>
      <c r="AY125" s="16" t="s">
        <v>122</v>
      </c>
      <c r="BE125" s="231">
        <f>IF(N125="základní",J125,0)</f>
        <v>0</v>
      </c>
      <c r="BF125" s="231">
        <f>IF(N125="snížená",J125,0)</f>
        <v>0</v>
      </c>
      <c r="BG125" s="231">
        <f>IF(N125="zákl. přenesená",J125,0)</f>
        <v>0</v>
      </c>
      <c r="BH125" s="231">
        <f>IF(N125="sníž. přenesená",J125,0)</f>
        <v>0</v>
      </c>
      <c r="BI125" s="231">
        <f>IF(N125="nulová",J125,0)</f>
        <v>0</v>
      </c>
      <c r="BJ125" s="16" t="s">
        <v>82</v>
      </c>
      <c r="BK125" s="231">
        <f>ROUND(I125*H125,2)</f>
        <v>0</v>
      </c>
      <c r="BL125" s="16" t="s">
        <v>142</v>
      </c>
      <c r="BM125" s="230" t="s">
        <v>273</v>
      </c>
    </row>
    <row r="126" s="2" customFormat="1" ht="16.5" customHeight="1">
      <c r="A126" s="37"/>
      <c r="B126" s="38"/>
      <c r="C126" s="218" t="s">
        <v>138</v>
      </c>
      <c r="D126" s="218" t="s">
        <v>125</v>
      </c>
      <c r="E126" s="219" t="s">
        <v>274</v>
      </c>
      <c r="F126" s="220" t="s">
        <v>275</v>
      </c>
      <c r="G126" s="221" t="s">
        <v>266</v>
      </c>
      <c r="H126" s="222">
        <v>2</v>
      </c>
      <c r="I126" s="223"/>
      <c r="J126" s="224">
        <f>ROUND(I126*H126,2)</f>
        <v>0</v>
      </c>
      <c r="K126" s="225"/>
      <c r="L126" s="43"/>
      <c r="M126" s="226" t="s">
        <v>19</v>
      </c>
      <c r="N126" s="227" t="s">
        <v>45</v>
      </c>
      <c r="O126" s="83"/>
      <c r="P126" s="228">
        <f>O126*H126</f>
        <v>0</v>
      </c>
      <c r="Q126" s="228">
        <v>0</v>
      </c>
      <c r="R126" s="228">
        <f>Q126*H126</f>
        <v>0</v>
      </c>
      <c r="S126" s="228">
        <v>0</v>
      </c>
      <c r="T126" s="229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30" t="s">
        <v>142</v>
      </c>
      <c r="AT126" s="230" t="s">
        <v>125</v>
      </c>
      <c r="AU126" s="230" t="s">
        <v>84</v>
      </c>
      <c r="AY126" s="16" t="s">
        <v>122</v>
      </c>
      <c r="BE126" s="231">
        <f>IF(N126="základní",J126,0)</f>
        <v>0</v>
      </c>
      <c r="BF126" s="231">
        <f>IF(N126="snížená",J126,0)</f>
        <v>0</v>
      </c>
      <c r="BG126" s="231">
        <f>IF(N126="zákl. přenesená",J126,0)</f>
        <v>0</v>
      </c>
      <c r="BH126" s="231">
        <f>IF(N126="sníž. přenesená",J126,0)</f>
        <v>0</v>
      </c>
      <c r="BI126" s="231">
        <f>IF(N126="nulová",J126,0)</f>
        <v>0</v>
      </c>
      <c r="BJ126" s="16" t="s">
        <v>82</v>
      </c>
      <c r="BK126" s="231">
        <f>ROUND(I126*H126,2)</f>
        <v>0</v>
      </c>
      <c r="BL126" s="16" t="s">
        <v>142</v>
      </c>
      <c r="BM126" s="230" t="s">
        <v>276</v>
      </c>
    </row>
    <row r="127" s="2" customFormat="1" ht="16.5" customHeight="1">
      <c r="A127" s="37"/>
      <c r="B127" s="38"/>
      <c r="C127" s="218" t="s">
        <v>145</v>
      </c>
      <c r="D127" s="218" t="s">
        <v>125</v>
      </c>
      <c r="E127" s="219" t="s">
        <v>277</v>
      </c>
      <c r="F127" s="220" t="s">
        <v>278</v>
      </c>
      <c r="G127" s="221" t="s">
        <v>266</v>
      </c>
      <c r="H127" s="222">
        <v>2</v>
      </c>
      <c r="I127" s="223"/>
      <c r="J127" s="224">
        <f>ROUND(I127*H127,2)</f>
        <v>0</v>
      </c>
      <c r="K127" s="225"/>
      <c r="L127" s="43"/>
      <c r="M127" s="226" t="s">
        <v>19</v>
      </c>
      <c r="N127" s="227" t="s">
        <v>45</v>
      </c>
      <c r="O127" s="83"/>
      <c r="P127" s="228">
        <f>O127*H127</f>
        <v>0</v>
      </c>
      <c r="Q127" s="228">
        <v>0</v>
      </c>
      <c r="R127" s="228">
        <f>Q127*H127</f>
        <v>0</v>
      </c>
      <c r="S127" s="228">
        <v>0</v>
      </c>
      <c r="T127" s="229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30" t="s">
        <v>142</v>
      </c>
      <c r="AT127" s="230" t="s">
        <v>125</v>
      </c>
      <c r="AU127" s="230" t="s">
        <v>84</v>
      </c>
      <c r="AY127" s="16" t="s">
        <v>122</v>
      </c>
      <c r="BE127" s="231">
        <f>IF(N127="základní",J127,0)</f>
        <v>0</v>
      </c>
      <c r="BF127" s="231">
        <f>IF(N127="snížená",J127,0)</f>
        <v>0</v>
      </c>
      <c r="BG127" s="231">
        <f>IF(N127="zákl. přenesená",J127,0)</f>
        <v>0</v>
      </c>
      <c r="BH127" s="231">
        <f>IF(N127="sníž. přenesená",J127,0)</f>
        <v>0</v>
      </c>
      <c r="BI127" s="231">
        <f>IF(N127="nulová",J127,0)</f>
        <v>0</v>
      </c>
      <c r="BJ127" s="16" t="s">
        <v>82</v>
      </c>
      <c r="BK127" s="231">
        <f>ROUND(I127*H127,2)</f>
        <v>0</v>
      </c>
      <c r="BL127" s="16" t="s">
        <v>142</v>
      </c>
      <c r="BM127" s="230" t="s">
        <v>279</v>
      </c>
    </row>
    <row r="128" s="2" customFormat="1" ht="16.5" customHeight="1">
      <c r="A128" s="37"/>
      <c r="B128" s="38"/>
      <c r="C128" s="218" t="s">
        <v>150</v>
      </c>
      <c r="D128" s="218" t="s">
        <v>125</v>
      </c>
      <c r="E128" s="219" t="s">
        <v>280</v>
      </c>
      <c r="F128" s="220" t="s">
        <v>281</v>
      </c>
      <c r="G128" s="221" t="s">
        <v>266</v>
      </c>
      <c r="H128" s="222">
        <v>3</v>
      </c>
      <c r="I128" s="223"/>
      <c r="J128" s="224">
        <f>ROUND(I128*H128,2)</f>
        <v>0</v>
      </c>
      <c r="K128" s="225"/>
      <c r="L128" s="43"/>
      <c r="M128" s="226" t="s">
        <v>19</v>
      </c>
      <c r="N128" s="227" t="s">
        <v>45</v>
      </c>
      <c r="O128" s="83"/>
      <c r="P128" s="228">
        <f>O128*H128</f>
        <v>0</v>
      </c>
      <c r="Q128" s="228">
        <v>0</v>
      </c>
      <c r="R128" s="228">
        <f>Q128*H128</f>
        <v>0</v>
      </c>
      <c r="S128" s="228">
        <v>0</v>
      </c>
      <c r="T128" s="229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30" t="s">
        <v>142</v>
      </c>
      <c r="AT128" s="230" t="s">
        <v>125</v>
      </c>
      <c r="AU128" s="230" t="s">
        <v>84</v>
      </c>
      <c r="AY128" s="16" t="s">
        <v>122</v>
      </c>
      <c r="BE128" s="231">
        <f>IF(N128="základní",J128,0)</f>
        <v>0</v>
      </c>
      <c r="BF128" s="231">
        <f>IF(N128="snížená",J128,0)</f>
        <v>0</v>
      </c>
      <c r="BG128" s="231">
        <f>IF(N128="zákl. přenesená",J128,0)</f>
        <v>0</v>
      </c>
      <c r="BH128" s="231">
        <f>IF(N128="sníž. přenesená",J128,0)</f>
        <v>0</v>
      </c>
      <c r="BI128" s="231">
        <f>IF(N128="nulová",J128,0)</f>
        <v>0</v>
      </c>
      <c r="BJ128" s="16" t="s">
        <v>82</v>
      </c>
      <c r="BK128" s="231">
        <f>ROUND(I128*H128,2)</f>
        <v>0</v>
      </c>
      <c r="BL128" s="16" t="s">
        <v>142</v>
      </c>
      <c r="BM128" s="230" t="s">
        <v>282</v>
      </c>
    </row>
    <row r="129" s="2" customFormat="1" ht="16.5" customHeight="1">
      <c r="A129" s="37"/>
      <c r="B129" s="38"/>
      <c r="C129" s="218" t="s">
        <v>154</v>
      </c>
      <c r="D129" s="218" t="s">
        <v>125</v>
      </c>
      <c r="E129" s="219" t="s">
        <v>283</v>
      </c>
      <c r="F129" s="220" t="s">
        <v>284</v>
      </c>
      <c r="G129" s="221" t="s">
        <v>266</v>
      </c>
      <c r="H129" s="222">
        <v>1</v>
      </c>
      <c r="I129" s="223"/>
      <c r="J129" s="224">
        <f>ROUND(I129*H129,2)</f>
        <v>0</v>
      </c>
      <c r="K129" s="225"/>
      <c r="L129" s="43"/>
      <c r="M129" s="226" t="s">
        <v>19</v>
      </c>
      <c r="N129" s="227" t="s">
        <v>45</v>
      </c>
      <c r="O129" s="83"/>
      <c r="P129" s="228">
        <f>O129*H129</f>
        <v>0</v>
      </c>
      <c r="Q129" s="228">
        <v>0</v>
      </c>
      <c r="R129" s="228">
        <f>Q129*H129</f>
        <v>0</v>
      </c>
      <c r="S129" s="228">
        <v>0</v>
      </c>
      <c r="T129" s="229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30" t="s">
        <v>142</v>
      </c>
      <c r="AT129" s="230" t="s">
        <v>125</v>
      </c>
      <c r="AU129" s="230" t="s">
        <v>84</v>
      </c>
      <c r="AY129" s="16" t="s">
        <v>122</v>
      </c>
      <c r="BE129" s="231">
        <f>IF(N129="základní",J129,0)</f>
        <v>0</v>
      </c>
      <c r="BF129" s="231">
        <f>IF(N129="snížená",J129,0)</f>
        <v>0</v>
      </c>
      <c r="BG129" s="231">
        <f>IF(N129="zákl. přenesená",J129,0)</f>
        <v>0</v>
      </c>
      <c r="BH129" s="231">
        <f>IF(N129="sníž. přenesená",J129,0)</f>
        <v>0</v>
      </c>
      <c r="BI129" s="231">
        <f>IF(N129="nulová",J129,0)</f>
        <v>0</v>
      </c>
      <c r="BJ129" s="16" t="s">
        <v>82</v>
      </c>
      <c r="BK129" s="231">
        <f>ROUND(I129*H129,2)</f>
        <v>0</v>
      </c>
      <c r="BL129" s="16" t="s">
        <v>142</v>
      </c>
      <c r="BM129" s="230" t="s">
        <v>285</v>
      </c>
    </row>
    <row r="130" s="2" customFormat="1" ht="16.5" customHeight="1">
      <c r="A130" s="37"/>
      <c r="B130" s="38"/>
      <c r="C130" s="218" t="s">
        <v>161</v>
      </c>
      <c r="D130" s="218" t="s">
        <v>125</v>
      </c>
      <c r="E130" s="219" t="s">
        <v>286</v>
      </c>
      <c r="F130" s="220" t="s">
        <v>287</v>
      </c>
      <c r="G130" s="221" t="s">
        <v>266</v>
      </c>
      <c r="H130" s="222">
        <v>2</v>
      </c>
      <c r="I130" s="223"/>
      <c r="J130" s="224">
        <f>ROUND(I130*H130,2)</f>
        <v>0</v>
      </c>
      <c r="K130" s="225"/>
      <c r="L130" s="43"/>
      <c r="M130" s="226" t="s">
        <v>19</v>
      </c>
      <c r="N130" s="227" t="s">
        <v>45</v>
      </c>
      <c r="O130" s="83"/>
      <c r="P130" s="228">
        <f>O130*H130</f>
        <v>0</v>
      </c>
      <c r="Q130" s="228">
        <v>0</v>
      </c>
      <c r="R130" s="228">
        <f>Q130*H130</f>
        <v>0</v>
      </c>
      <c r="S130" s="228">
        <v>0</v>
      </c>
      <c r="T130" s="229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30" t="s">
        <v>142</v>
      </c>
      <c r="AT130" s="230" t="s">
        <v>125</v>
      </c>
      <c r="AU130" s="230" t="s">
        <v>84</v>
      </c>
      <c r="AY130" s="16" t="s">
        <v>122</v>
      </c>
      <c r="BE130" s="231">
        <f>IF(N130="základní",J130,0)</f>
        <v>0</v>
      </c>
      <c r="BF130" s="231">
        <f>IF(N130="snížená",J130,0)</f>
        <v>0</v>
      </c>
      <c r="BG130" s="231">
        <f>IF(N130="zákl. přenesená",J130,0)</f>
        <v>0</v>
      </c>
      <c r="BH130" s="231">
        <f>IF(N130="sníž. přenesená",J130,0)</f>
        <v>0</v>
      </c>
      <c r="BI130" s="231">
        <f>IF(N130="nulová",J130,0)</f>
        <v>0</v>
      </c>
      <c r="BJ130" s="16" t="s">
        <v>82</v>
      </c>
      <c r="BK130" s="231">
        <f>ROUND(I130*H130,2)</f>
        <v>0</v>
      </c>
      <c r="BL130" s="16" t="s">
        <v>142</v>
      </c>
      <c r="BM130" s="230" t="s">
        <v>288</v>
      </c>
    </row>
    <row r="131" s="2" customFormat="1" ht="16.5" customHeight="1">
      <c r="A131" s="37"/>
      <c r="B131" s="38"/>
      <c r="C131" s="218" t="s">
        <v>8</v>
      </c>
      <c r="D131" s="218" t="s">
        <v>125</v>
      </c>
      <c r="E131" s="219" t="s">
        <v>289</v>
      </c>
      <c r="F131" s="220" t="s">
        <v>290</v>
      </c>
      <c r="G131" s="221" t="s">
        <v>266</v>
      </c>
      <c r="H131" s="222">
        <v>18</v>
      </c>
      <c r="I131" s="223"/>
      <c r="J131" s="224">
        <f>ROUND(I131*H131,2)</f>
        <v>0</v>
      </c>
      <c r="K131" s="225"/>
      <c r="L131" s="43"/>
      <c r="M131" s="226" t="s">
        <v>19</v>
      </c>
      <c r="N131" s="227" t="s">
        <v>45</v>
      </c>
      <c r="O131" s="83"/>
      <c r="P131" s="228">
        <f>O131*H131</f>
        <v>0</v>
      </c>
      <c r="Q131" s="228">
        <v>0</v>
      </c>
      <c r="R131" s="228">
        <f>Q131*H131</f>
        <v>0</v>
      </c>
      <c r="S131" s="228">
        <v>0</v>
      </c>
      <c r="T131" s="229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30" t="s">
        <v>142</v>
      </c>
      <c r="AT131" s="230" t="s">
        <v>125</v>
      </c>
      <c r="AU131" s="230" t="s">
        <v>84</v>
      </c>
      <c r="AY131" s="16" t="s">
        <v>122</v>
      </c>
      <c r="BE131" s="231">
        <f>IF(N131="základní",J131,0)</f>
        <v>0</v>
      </c>
      <c r="BF131" s="231">
        <f>IF(N131="snížená",J131,0)</f>
        <v>0</v>
      </c>
      <c r="BG131" s="231">
        <f>IF(N131="zákl. přenesená",J131,0)</f>
        <v>0</v>
      </c>
      <c r="BH131" s="231">
        <f>IF(N131="sníž. přenesená",J131,0)</f>
        <v>0</v>
      </c>
      <c r="BI131" s="231">
        <f>IF(N131="nulová",J131,0)</f>
        <v>0</v>
      </c>
      <c r="BJ131" s="16" t="s">
        <v>82</v>
      </c>
      <c r="BK131" s="231">
        <f>ROUND(I131*H131,2)</f>
        <v>0</v>
      </c>
      <c r="BL131" s="16" t="s">
        <v>142</v>
      </c>
      <c r="BM131" s="230" t="s">
        <v>291</v>
      </c>
    </row>
    <row r="132" s="2" customFormat="1" ht="16.5" customHeight="1">
      <c r="A132" s="37"/>
      <c r="B132" s="38"/>
      <c r="C132" s="218" t="s">
        <v>292</v>
      </c>
      <c r="D132" s="218" t="s">
        <v>125</v>
      </c>
      <c r="E132" s="219" t="s">
        <v>293</v>
      </c>
      <c r="F132" s="220" t="s">
        <v>294</v>
      </c>
      <c r="G132" s="221" t="s">
        <v>266</v>
      </c>
      <c r="H132" s="222">
        <v>2</v>
      </c>
      <c r="I132" s="223"/>
      <c r="J132" s="224">
        <f>ROUND(I132*H132,2)</f>
        <v>0</v>
      </c>
      <c r="K132" s="225"/>
      <c r="L132" s="43"/>
      <c r="M132" s="226" t="s">
        <v>19</v>
      </c>
      <c r="N132" s="227" t="s">
        <v>45</v>
      </c>
      <c r="O132" s="83"/>
      <c r="P132" s="228">
        <f>O132*H132</f>
        <v>0</v>
      </c>
      <c r="Q132" s="228">
        <v>0</v>
      </c>
      <c r="R132" s="228">
        <f>Q132*H132</f>
        <v>0</v>
      </c>
      <c r="S132" s="228">
        <v>0</v>
      </c>
      <c r="T132" s="229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30" t="s">
        <v>142</v>
      </c>
      <c r="AT132" s="230" t="s">
        <v>125</v>
      </c>
      <c r="AU132" s="230" t="s">
        <v>84</v>
      </c>
      <c r="AY132" s="16" t="s">
        <v>122</v>
      </c>
      <c r="BE132" s="231">
        <f>IF(N132="základní",J132,0)</f>
        <v>0</v>
      </c>
      <c r="BF132" s="231">
        <f>IF(N132="snížená",J132,0)</f>
        <v>0</v>
      </c>
      <c r="BG132" s="231">
        <f>IF(N132="zákl. přenesená",J132,0)</f>
        <v>0</v>
      </c>
      <c r="BH132" s="231">
        <f>IF(N132="sníž. přenesená",J132,0)</f>
        <v>0</v>
      </c>
      <c r="BI132" s="231">
        <f>IF(N132="nulová",J132,0)</f>
        <v>0</v>
      </c>
      <c r="BJ132" s="16" t="s">
        <v>82</v>
      </c>
      <c r="BK132" s="231">
        <f>ROUND(I132*H132,2)</f>
        <v>0</v>
      </c>
      <c r="BL132" s="16" t="s">
        <v>142</v>
      </c>
      <c r="BM132" s="230" t="s">
        <v>295</v>
      </c>
    </row>
    <row r="133" s="2" customFormat="1" ht="16.5" customHeight="1">
      <c r="A133" s="37"/>
      <c r="B133" s="38"/>
      <c r="C133" s="218" t="s">
        <v>296</v>
      </c>
      <c r="D133" s="218" t="s">
        <v>125</v>
      </c>
      <c r="E133" s="219" t="s">
        <v>297</v>
      </c>
      <c r="F133" s="220" t="s">
        <v>298</v>
      </c>
      <c r="G133" s="221" t="s">
        <v>266</v>
      </c>
      <c r="H133" s="222">
        <v>2</v>
      </c>
      <c r="I133" s="223"/>
      <c r="J133" s="224">
        <f>ROUND(I133*H133,2)</f>
        <v>0</v>
      </c>
      <c r="K133" s="225"/>
      <c r="L133" s="43"/>
      <c r="M133" s="226" t="s">
        <v>19</v>
      </c>
      <c r="N133" s="227" t="s">
        <v>45</v>
      </c>
      <c r="O133" s="83"/>
      <c r="P133" s="228">
        <f>O133*H133</f>
        <v>0</v>
      </c>
      <c r="Q133" s="228">
        <v>0</v>
      </c>
      <c r="R133" s="228">
        <f>Q133*H133</f>
        <v>0</v>
      </c>
      <c r="S133" s="228">
        <v>0</v>
      </c>
      <c r="T133" s="229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30" t="s">
        <v>142</v>
      </c>
      <c r="AT133" s="230" t="s">
        <v>125</v>
      </c>
      <c r="AU133" s="230" t="s">
        <v>84</v>
      </c>
      <c r="AY133" s="16" t="s">
        <v>122</v>
      </c>
      <c r="BE133" s="231">
        <f>IF(N133="základní",J133,0)</f>
        <v>0</v>
      </c>
      <c r="BF133" s="231">
        <f>IF(N133="snížená",J133,0)</f>
        <v>0</v>
      </c>
      <c r="BG133" s="231">
        <f>IF(N133="zákl. přenesená",J133,0)</f>
        <v>0</v>
      </c>
      <c r="BH133" s="231">
        <f>IF(N133="sníž. přenesená",J133,0)</f>
        <v>0</v>
      </c>
      <c r="BI133" s="231">
        <f>IF(N133="nulová",J133,0)</f>
        <v>0</v>
      </c>
      <c r="BJ133" s="16" t="s">
        <v>82</v>
      </c>
      <c r="BK133" s="231">
        <f>ROUND(I133*H133,2)</f>
        <v>0</v>
      </c>
      <c r="BL133" s="16" t="s">
        <v>142</v>
      </c>
      <c r="BM133" s="230" t="s">
        <v>299</v>
      </c>
    </row>
    <row r="134" s="2" customFormat="1" ht="16.5" customHeight="1">
      <c r="A134" s="37"/>
      <c r="B134" s="38"/>
      <c r="C134" s="218" t="s">
        <v>300</v>
      </c>
      <c r="D134" s="218" t="s">
        <v>125</v>
      </c>
      <c r="E134" s="219" t="s">
        <v>301</v>
      </c>
      <c r="F134" s="220" t="s">
        <v>302</v>
      </c>
      <c r="G134" s="221" t="s">
        <v>266</v>
      </c>
      <c r="H134" s="222">
        <v>2</v>
      </c>
      <c r="I134" s="223"/>
      <c r="J134" s="224">
        <f>ROUND(I134*H134,2)</f>
        <v>0</v>
      </c>
      <c r="K134" s="225"/>
      <c r="L134" s="43"/>
      <c r="M134" s="226" t="s">
        <v>19</v>
      </c>
      <c r="N134" s="227" t="s">
        <v>45</v>
      </c>
      <c r="O134" s="83"/>
      <c r="P134" s="228">
        <f>O134*H134</f>
        <v>0</v>
      </c>
      <c r="Q134" s="228">
        <v>0</v>
      </c>
      <c r="R134" s="228">
        <f>Q134*H134</f>
        <v>0</v>
      </c>
      <c r="S134" s="228">
        <v>0</v>
      </c>
      <c r="T134" s="229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30" t="s">
        <v>142</v>
      </c>
      <c r="AT134" s="230" t="s">
        <v>125</v>
      </c>
      <c r="AU134" s="230" t="s">
        <v>84</v>
      </c>
      <c r="AY134" s="16" t="s">
        <v>122</v>
      </c>
      <c r="BE134" s="231">
        <f>IF(N134="základní",J134,0)</f>
        <v>0</v>
      </c>
      <c r="BF134" s="231">
        <f>IF(N134="snížená",J134,0)</f>
        <v>0</v>
      </c>
      <c r="BG134" s="231">
        <f>IF(N134="zákl. přenesená",J134,0)</f>
        <v>0</v>
      </c>
      <c r="BH134" s="231">
        <f>IF(N134="sníž. přenesená",J134,0)</f>
        <v>0</v>
      </c>
      <c r="BI134" s="231">
        <f>IF(N134="nulová",J134,0)</f>
        <v>0</v>
      </c>
      <c r="BJ134" s="16" t="s">
        <v>82</v>
      </c>
      <c r="BK134" s="231">
        <f>ROUND(I134*H134,2)</f>
        <v>0</v>
      </c>
      <c r="BL134" s="16" t="s">
        <v>142</v>
      </c>
      <c r="BM134" s="230" t="s">
        <v>303</v>
      </c>
    </row>
    <row r="135" s="2" customFormat="1" ht="16.5" customHeight="1">
      <c r="A135" s="37"/>
      <c r="B135" s="38"/>
      <c r="C135" s="218" t="s">
        <v>304</v>
      </c>
      <c r="D135" s="218" t="s">
        <v>125</v>
      </c>
      <c r="E135" s="219" t="s">
        <v>305</v>
      </c>
      <c r="F135" s="220" t="s">
        <v>306</v>
      </c>
      <c r="G135" s="221" t="s">
        <v>266</v>
      </c>
      <c r="H135" s="222">
        <v>2</v>
      </c>
      <c r="I135" s="223"/>
      <c r="J135" s="224">
        <f>ROUND(I135*H135,2)</f>
        <v>0</v>
      </c>
      <c r="K135" s="225"/>
      <c r="L135" s="43"/>
      <c r="M135" s="226" t="s">
        <v>19</v>
      </c>
      <c r="N135" s="227" t="s">
        <v>45</v>
      </c>
      <c r="O135" s="83"/>
      <c r="P135" s="228">
        <f>O135*H135</f>
        <v>0</v>
      </c>
      <c r="Q135" s="228">
        <v>0</v>
      </c>
      <c r="R135" s="228">
        <f>Q135*H135</f>
        <v>0</v>
      </c>
      <c r="S135" s="228">
        <v>0</v>
      </c>
      <c r="T135" s="229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30" t="s">
        <v>142</v>
      </c>
      <c r="AT135" s="230" t="s">
        <v>125</v>
      </c>
      <c r="AU135" s="230" t="s">
        <v>84</v>
      </c>
      <c r="AY135" s="16" t="s">
        <v>122</v>
      </c>
      <c r="BE135" s="231">
        <f>IF(N135="základní",J135,0)</f>
        <v>0</v>
      </c>
      <c r="BF135" s="231">
        <f>IF(N135="snížená",J135,0)</f>
        <v>0</v>
      </c>
      <c r="BG135" s="231">
        <f>IF(N135="zákl. přenesená",J135,0)</f>
        <v>0</v>
      </c>
      <c r="BH135" s="231">
        <f>IF(N135="sníž. přenesená",J135,0)</f>
        <v>0</v>
      </c>
      <c r="BI135" s="231">
        <f>IF(N135="nulová",J135,0)</f>
        <v>0</v>
      </c>
      <c r="BJ135" s="16" t="s">
        <v>82</v>
      </c>
      <c r="BK135" s="231">
        <f>ROUND(I135*H135,2)</f>
        <v>0</v>
      </c>
      <c r="BL135" s="16" t="s">
        <v>142</v>
      </c>
      <c r="BM135" s="230" t="s">
        <v>307</v>
      </c>
    </row>
    <row r="136" s="2" customFormat="1" ht="16.5" customHeight="1">
      <c r="A136" s="37"/>
      <c r="B136" s="38"/>
      <c r="C136" s="218" t="s">
        <v>308</v>
      </c>
      <c r="D136" s="218" t="s">
        <v>125</v>
      </c>
      <c r="E136" s="219" t="s">
        <v>309</v>
      </c>
      <c r="F136" s="220" t="s">
        <v>310</v>
      </c>
      <c r="G136" s="221" t="s">
        <v>266</v>
      </c>
      <c r="H136" s="222">
        <v>11</v>
      </c>
      <c r="I136" s="223"/>
      <c r="J136" s="224">
        <f>ROUND(I136*H136,2)</f>
        <v>0</v>
      </c>
      <c r="K136" s="225"/>
      <c r="L136" s="43"/>
      <c r="M136" s="226" t="s">
        <v>19</v>
      </c>
      <c r="N136" s="227" t="s">
        <v>45</v>
      </c>
      <c r="O136" s="83"/>
      <c r="P136" s="228">
        <f>O136*H136</f>
        <v>0</v>
      </c>
      <c r="Q136" s="228">
        <v>0</v>
      </c>
      <c r="R136" s="228">
        <f>Q136*H136</f>
        <v>0</v>
      </c>
      <c r="S136" s="228">
        <v>0</v>
      </c>
      <c r="T136" s="229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30" t="s">
        <v>142</v>
      </c>
      <c r="AT136" s="230" t="s">
        <v>125</v>
      </c>
      <c r="AU136" s="230" t="s">
        <v>84</v>
      </c>
      <c r="AY136" s="16" t="s">
        <v>122</v>
      </c>
      <c r="BE136" s="231">
        <f>IF(N136="základní",J136,0)</f>
        <v>0</v>
      </c>
      <c r="BF136" s="231">
        <f>IF(N136="snížená",J136,0)</f>
        <v>0</v>
      </c>
      <c r="BG136" s="231">
        <f>IF(N136="zákl. přenesená",J136,0)</f>
        <v>0</v>
      </c>
      <c r="BH136" s="231">
        <f>IF(N136="sníž. přenesená",J136,0)</f>
        <v>0</v>
      </c>
      <c r="BI136" s="231">
        <f>IF(N136="nulová",J136,0)</f>
        <v>0</v>
      </c>
      <c r="BJ136" s="16" t="s">
        <v>82</v>
      </c>
      <c r="BK136" s="231">
        <f>ROUND(I136*H136,2)</f>
        <v>0</v>
      </c>
      <c r="BL136" s="16" t="s">
        <v>142</v>
      </c>
      <c r="BM136" s="230" t="s">
        <v>311</v>
      </c>
    </row>
    <row r="137" s="2" customFormat="1" ht="16.5" customHeight="1">
      <c r="A137" s="37"/>
      <c r="B137" s="38"/>
      <c r="C137" s="218" t="s">
        <v>7</v>
      </c>
      <c r="D137" s="218" t="s">
        <v>125</v>
      </c>
      <c r="E137" s="219" t="s">
        <v>312</v>
      </c>
      <c r="F137" s="220" t="s">
        <v>313</v>
      </c>
      <c r="G137" s="221" t="s">
        <v>266</v>
      </c>
      <c r="H137" s="222">
        <v>5</v>
      </c>
      <c r="I137" s="223"/>
      <c r="J137" s="224">
        <f>ROUND(I137*H137,2)</f>
        <v>0</v>
      </c>
      <c r="K137" s="225"/>
      <c r="L137" s="43"/>
      <c r="M137" s="226" t="s">
        <v>19</v>
      </c>
      <c r="N137" s="227" t="s">
        <v>45</v>
      </c>
      <c r="O137" s="83"/>
      <c r="P137" s="228">
        <f>O137*H137</f>
        <v>0</v>
      </c>
      <c r="Q137" s="228">
        <v>0</v>
      </c>
      <c r="R137" s="228">
        <f>Q137*H137</f>
        <v>0</v>
      </c>
      <c r="S137" s="228">
        <v>0</v>
      </c>
      <c r="T137" s="229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30" t="s">
        <v>142</v>
      </c>
      <c r="AT137" s="230" t="s">
        <v>125</v>
      </c>
      <c r="AU137" s="230" t="s">
        <v>84</v>
      </c>
      <c r="AY137" s="16" t="s">
        <v>122</v>
      </c>
      <c r="BE137" s="231">
        <f>IF(N137="základní",J137,0)</f>
        <v>0</v>
      </c>
      <c r="BF137" s="231">
        <f>IF(N137="snížená",J137,0)</f>
        <v>0</v>
      </c>
      <c r="BG137" s="231">
        <f>IF(N137="zákl. přenesená",J137,0)</f>
        <v>0</v>
      </c>
      <c r="BH137" s="231">
        <f>IF(N137="sníž. přenesená",J137,0)</f>
        <v>0</v>
      </c>
      <c r="BI137" s="231">
        <f>IF(N137="nulová",J137,0)</f>
        <v>0</v>
      </c>
      <c r="BJ137" s="16" t="s">
        <v>82</v>
      </c>
      <c r="BK137" s="231">
        <f>ROUND(I137*H137,2)</f>
        <v>0</v>
      </c>
      <c r="BL137" s="16" t="s">
        <v>142</v>
      </c>
      <c r="BM137" s="230" t="s">
        <v>314</v>
      </c>
    </row>
    <row r="138" s="2" customFormat="1" ht="16.5" customHeight="1">
      <c r="A138" s="37"/>
      <c r="B138" s="38"/>
      <c r="C138" s="218" t="s">
        <v>315</v>
      </c>
      <c r="D138" s="218" t="s">
        <v>125</v>
      </c>
      <c r="E138" s="219" t="s">
        <v>316</v>
      </c>
      <c r="F138" s="220" t="s">
        <v>317</v>
      </c>
      <c r="G138" s="221" t="s">
        <v>266</v>
      </c>
      <c r="H138" s="222">
        <v>22</v>
      </c>
      <c r="I138" s="223"/>
      <c r="J138" s="224">
        <f>ROUND(I138*H138,2)</f>
        <v>0</v>
      </c>
      <c r="K138" s="225"/>
      <c r="L138" s="43"/>
      <c r="M138" s="226" t="s">
        <v>19</v>
      </c>
      <c r="N138" s="227" t="s">
        <v>45</v>
      </c>
      <c r="O138" s="83"/>
      <c r="P138" s="228">
        <f>O138*H138</f>
        <v>0</v>
      </c>
      <c r="Q138" s="228">
        <v>0</v>
      </c>
      <c r="R138" s="228">
        <f>Q138*H138</f>
        <v>0</v>
      </c>
      <c r="S138" s="228">
        <v>0</v>
      </c>
      <c r="T138" s="229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30" t="s">
        <v>142</v>
      </c>
      <c r="AT138" s="230" t="s">
        <v>125</v>
      </c>
      <c r="AU138" s="230" t="s">
        <v>84</v>
      </c>
      <c r="AY138" s="16" t="s">
        <v>122</v>
      </c>
      <c r="BE138" s="231">
        <f>IF(N138="základní",J138,0)</f>
        <v>0</v>
      </c>
      <c r="BF138" s="231">
        <f>IF(N138="snížená",J138,0)</f>
        <v>0</v>
      </c>
      <c r="BG138" s="231">
        <f>IF(N138="zákl. přenesená",J138,0)</f>
        <v>0</v>
      </c>
      <c r="BH138" s="231">
        <f>IF(N138="sníž. přenesená",J138,0)</f>
        <v>0</v>
      </c>
      <c r="BI138" s="231">
        <f>IF(N138="nulová",J138,0)</f>
        <v>0</v>
      </c>
      <c r="BJ138" s="16" t="s">
        <v>82</v>
      </c>
      <c r="BK138" s="231">
        <f>ROUND(I138*H138,2)</f>
        <v>0</v>
      </c>
      <c r="BL138" s="16" t="s">
        <v>142</v>
      </c>
      <c r="BM138" s="230" t="s">
        <v>318</v>
      </c>
    </row>
    <row r="139" s="12" customFormat="1" ht="22.8" customHeight="1">
      <c r="A139" s="12"/>
      <c r="B139" s="202"/>
      <c r="C139" s="203"/>
      <c r="D139" s="204" t="s">
        <v>73</v>
      </c>
      <c r="E139" s="216" t="s">
        <v>319</v>
      </c>
      <c r="F139" s="216" t="s">
        <v>320</v>
      </c>
      <c r="G139" s="203"/>
      <c r="H139" s="203"/>
      <c r="I139" s="206"/>
      <c r="J139" s="217">
        <f>BK139</f>
        <v>0</v>
      </c>
      <c r="K139" s="203"/>
      <c r="L139" s="208"/>
      <c r="M139" s="209"/>
      <c r="N139" s="210"/>
      <c r="O139" s="210"/>
      <c r="P139" s="211">
        <f>SUM(P140:P163)</f>
        <v>0</v>
      </c>
      <c r="Q139" s="210"/>
      <c r="R139" s="211">
        <f>SUM(R140:R163)</f>
        <v>0</v>
      </c>
      <c r="S139" s="210"/>
      <c r="T139" s="212">
        <f>SUM(T140:T163)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13" t="s">
        <v>82</v>
      </c>
      <c r="AT139" s="214" t="s">
        <v>73</v>
      </c>
      <c r="AU139" s="214" t="s">
        <v>82</v>
      </c>
      <c r="AY139" s="213" t="s">
        <v>122</v>
      </c>
      <c r="BK139" s="215">
        <f>SUM(BK140:BK163)</f>
        <v>0</v>
      </c>
    </row>
    <row r="140" s="2" customFormat="1" ht="16.5" customHeight="1">
      <c r="A140" s="37"/>
      <c r="B140" s="38"/>
      <c r="C140" s="236" t="s">
        <v>321</v>
      </c>
      <c r="D140" s="236" t="s">
        <v>155</v>
      </c>
      <c r="E140" s="237" t="s">
        <v>322</v>
      </c>
      <c r="F140" s="238" t="s">
        <v>323</v>
      </c>
      <c r="G140" s="239" t="s">
        <v>232</v>
      </c>
      <c r="H140" s="240">
        <v>40</v>
      </c>
      <c r="I140" s="241"/>
      <c r="J140" s="242">
        <f>ROUND(I140*H140,2)</f>
        <v>0</v>
      </c>
      <c r="K140" s="243"/>
      <c r="L140" s="244"/>
      <c r="M140" s="245" t="s">
        <v>19</v>
      </c>
      <c r="N140" s="246" t="s">
        <v>45</v>
      </c>
      <c r="O140" s="83"/>
      <c r="P140" s="228">
        <f>O140*H140</f>
        <v>0</v>
      </c>
      <c r="Q140" s="228">
        <v>0</v>
      </c>
      <c r="R140" s="228">
        <f>Q140*H140</f>
        <v>0</v>
      </c>
      <c r="S140" s="228">
        <v>0</v>
      </c>
      <c r="T140" s="229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30" t="s">
        <v>159</v>
      </c>
      <c r="AT140" s="230" t="s">
        <v>155</v>
      </c>
      <c r="AU140" s="230" t="s">
        <v>84</v>
      </c>
      <c r="AY140" s="16" t="s">
        <v>122</v>
      </c>
      <c r="BE140" s="231">
        <f>IF(N140="základní",J140,0)</f>
        <v>0</v>
      </c>
      <c r="BF140" s="231">
        <f>IF(N140="snížená",J140,0)</f>
        <v>0</v>
      </c>
      <c r="BG140" s="231">
        <f>IF(N140="zákl. přenesená",J140,0)</f>
        <v>0</v>
      </c>
      <c r="BH140" s="231">
        <f>IF(N140="sníž. přenesená",J140,0)</f>
        <v>0</v>
      </c>
      <c r="BI140" s="231">
        <f>IF(N140="nulová",J140,0)</f>
        <v>0</v>
      </c>
      <c r="BJ140" s="16" t="s">
        <v>82</v>
      </c>
      <c r="BK140" s="231">
        <f>ROUND(I140*H140,2)</f>
        <v>0</v>
      </c>
      <c r="BL140" s="16" t="s">
        <v>142</v>
      </c>
      <c r="BM140" s="230" t="s">
        <v>324</v>
      </c>
    </row>
    <row r="141" s="2" customFormat="1" ht="16.5" customHeight="1">
      <c r="A141" s="37"/>
      <c r="B141" s="38"/>
      <c r="C141" s="236" t="s">
        <v>325</v>
      </c>
      <c r="D141" s="236" t="s">
        <v>155</v>
      </c>
      <c r="E141" s="237" t="s">
        <v>326</v>
      </c>
      <c r="F141" s="238" t="s">
        <v>327</v>
      </c>
      <c r="G141" s="239" t="s">
        <v>232</v>
      </c>
      <c r="H141" s="240">
        <v>520</v>
      </c>
      <c r="I141" s="241"/>
      <c r="J141" s="242">
        <f>ROUND(I141*H141,2)</f>
        <v>0</v>
      </c>
      <c r="K141" s="243"/>
      <c r="L141" s="244"/>
      <c r="M141" s="245" t="s">
        <v>19</v>
      </c>
      <c r="N141" s="246" t="s">
        <v>45</v>
      </c>
      <c r="O141" s="83"/>
      <c r="P141" s="228">
        <f>O141*H141</f>
        <v>0</v>
      </c>
      <c r="Q141" s="228">
        <v>0</v>
      </c>
      <c r="R141" s="228">
        <f>Q141*H141</f>
        <v>0</v>
      </c>
      <c r="S141" s="228">
        <v>0</v>
      </c>
      <c r="T141" s="229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30" t="s">
        <v>159</v>
      </c>
      <c r="AT141" s="230" t="s">
        <v>155</v>
      </c>
      <c r="AU141" s="230" t="s">
        <v>84</v>
      </c>
      <c r="AY141" s="16" t="s">
        <v>122</v>
      </c>
      <c r="BE141" s="231">
        <f>IF(N141="základní",J141,0)</f>
        <v>0</v>
      </c>
      <c r="BF141" s="231">
        <f>IF(N141="snížená",J141,0)</f>
        <v>0</v>
      </c>
      <c r="BG141" s="231">
        <f>IF(N141="zákl. přenesená",J141,0)</f>
        <v>0</v>
      </c>
      <c r="BH141" s="231">
        <f>IF(N141="sníž. přenesená",J141,0)</f>
        <v>0</v>
      </c>
      <c r="BI141" s="231">
        <f>IF(N141="nulová",J141,0)</f>
        <v>0</v>
      </c>
      <c r="BJ141" s="16" t="s">
        <v>82</v>
      </c>
      <c r="BK141" s="231">
        <f>ROUND(I141*H141,2)</f>
        <v>0</v>
      </c>
      <c r="BL141" s="16" t="s">
        <v>142</v>
      </c>
      <c r="BM141" s="230" t="s">
        <v>328</v>
      </c>
    </row>
    <row r="142" s="2" customFormat="1" ht="16.5" customHeight="1">
      <c r="A142" s="37"/>
      <c r="B142" s="38"/>
      <c r="C142" s="236" t="s">
        <v>329</v>
      </c>
      <c r="D142" s="236" t="s">
        <v>155</v>
      </c>
      <c r="E142" s="237" t="s">
        <v>330</v>
      </c>
      <c r="F142" s="238" t="s">
        <v>331</v>
      </c>
      <c r="G142" s="239" t="s">
        <v>232</v>
      </c>
      <c r="H142" s="240">
        <v>539</v>
      </c>
      <c r="I142" s="241"/>
      <c r="J142" s="242">
        <f>ROUND(I142*H142,2)</f>
        <v>0</v>
      </c>
      <c r="K142" s="243"/>
      <c r="L142" s="244"/>
      <c r="M142" s="245" t="s">
        <v>19</v>
      </c>
      <c r="N142" s="246" t="s">
        <v>45</v>
      </c>
      <c r="O142" s="83"/>
      <c r="P142" s="228">
        <f>O142*H142</f>
        <v>0</v>
      </c>
      <c r="Q142" s="228">
        <v>0</v>
      </c>
      <c r="R142" s="228">
        <f>Q142*H142</f>
        <v>0</v>
      </c>
      <c r="S142" s="228">
        <v>0</v>
      </c>
      <c r="T142" s="229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30" t="s">
        <v>159</v>
      </c>
      <c r="AT142" s="230" t="s">
        <v>155</v>
      </c>
      <c r="AU142" s="230" t="s">
        <v>84</v>
      </c>
      <c r="AY142" s="16" t="s">
        <v>122</v>
      </c>
      <c r="BE142" s="231">
        <f>IF(N142="základní",J142,0)</f>
        <v>0</v>
      </c>
      <c r="BF142" s="231">
        <f>IF(N142="snížená",J142,0)</f>
        <v>0</v>
      </c>
      <c r="BG142" s="231">
        <f>IF(N142="zákl. přenesená",J142,0)</f>
        <v>0</v>
      </c>
      <c r="BH142" s="231">
        <f>IF(N142="sníž. přenesená",J142,0)</f>
        <v>0</v>
      </c>
      <c r="BI142" s="231">
        <f>IF(N142="nulová",J142,0)</f>
        <v>0</v>
      </c>
      <c r="BJ142" s="16" t="s">
        <v>82</v>
      </c>
      <c r="BK142" s="231">
        <f>ROUND(I142*H142,2)</f>
        <v>0</v>
      </c>
      <c r="BL142" s="16" t="s">
        <v>142</v>
      </c>
      <c r="BM142" s="230" t="s">
        <v>332</v>
      </c>
    </row>
    <row r="143" s="2" customFormat="1" ht="16.5" customHeight="1">
      <c r="A143" s="37"/>
      <c r="B143" s="38"/>
      <c r="C143" s="236" t="s">
        <v>333</v>
      </c>
      <c r="D143" s="236" t="s">
        <v>155</v>
      </c>
      <c r="E143" s="237" t="s">
        <v>334</v>
      </c>
      <c r="F143" s="238" t="s">
        <v>335</v>
      </c>
      <c r="G143" s="239" t="s">
        <v>232</v>
      </c>
      <c r="H143" s="240">
        <v>100</v>
      </c>
      <c r="I143" s="241"/>
      <c r="J143" s="242">
        <f>ROUND(I143*H143,2)</f>
        <v>0</v>
      </c>
      <c r="K143" s="243"/>
      <c r="L143" s="244"/>
      <c r="M143" s="245" t="s">
        <v>19</v>
      </c>
      <c r="N143" s="246" t="s">
        <v>45</v>
      </c>
      <c r="O143" s="83"/>
      <c r="P143" s="228">
        <f>O143*H143</f>
        <v>0</v>
      </c>
      <c r="Q143" s="228">
        <v>0</v>
      </c>
      <c r="R143" s="228">
        <f>Q143*H143</f>
        <v>0</v>
      </c>
      <c r="S143" s="228">
        <v>0</v>
      </c>
      <c r="T143" s="229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30" t="s">
        <v>159</v>
      </c>
      <c r="AT143" s="230" t="s">
        <v>155</v>
      </c>
      <c r="AU143" s="230" t="s">
        <v>84</v>
      </c>
      <c r="AY143" s="16" t="s">
        <v>122</v>
      </c>
      <c r="BE143" s="231">
        <f>IF(N143="základní",J143,0)</f>
        <v>0</v>
      </c>
      <c r="BF143" s="231">
        <f>IF(N143="snížená",J143,0)</f>
        <v>0</v>
      </c>
      <c r="BG143" s="231">
        <f>IF(N143="zákl. přenesená",J143,0)</f>
        <v>0</v>
      </c>
      <c r="BH143" s="231">
        <f>IF(N143="sníž. přenesená",J143,0)</f>
        <v>0</v>
      </c>
      <c r="BI143" s="231">
        <f>IF(N143="nulová",J143,0)</f>
        <v>0</v>
      </c>
      <c r="BJ143" s="16" t="s">
        <v>82</v>
      </c>
      <c r="BK143" s="231">
        <f>ROUND(I143*H143,2)</f>
        <v>0</v>
      </c>
      <c r="BL143" s="16" t="s">
        <v>142</v>
      </c>
      <c r="BM143" s="230" t="s">
        <v>336</v>
      </c>
    </row>
    <row r="144" s="2" customFormat="1" ht="16.5" customHeight="1">
      <c r="A144" s="37"/>
      <c r="B144" s="38"/>
      <c r="C144" s="236" t="s">
        <v>337</v>
      </c>
      <c r="D144" s="236" t="s">
        <v>155</v>
      </c>
      <c r="E144" s="237" t="s">
        <v>338</v>
      </c>
      <c r="F144" s="238" t="s">
        <v>339</v>
      </c>
      <c r="G144" s="239" t="s">
        <v>232</v>
      </c>
      <c r="H144" s="240">
        <v>140</v>
      </c>
      <c r="I144" s="241"/>
      <c r="J144" s="242">
        <f>ROUND(I144*H144,2)</f>
        <v>0</v>
      </c>
      <c r="K144" s="243"/>
      <c r="L144" s="244"/>
      <c r="M144" s="245" t="s">
        <v>19</v>
      </c>
      <c r="N144" s="246" t="s">
        <v>45</v>
      </c>
      <c r="O144" s="83"/>
      <c r="P144" s="228">
        <f>O144*H144</f>
        <v>0</v>
      </c>
      <c r="Q144" s="228">
        <v>0</v>
      </c>
      <c r="R144" s="228">
        <f>Q144*H144</f>
        <v>0</v>
      </c>
      <c r="S144" s="228">
        <v>0</v>
      </c>
      <c r="T144" s="229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30" t="s">
        <v>159</v>
      </c>
      <c r="AT144" s="230" t="s">
        <v>155</v>
      </c>
      <c r="AU144" s="230" t="s">
        <v>84</v>
      </c>
      <c r="AY144" s="16" t="s">
        <v>122</v>
      </c>
      <c r="BE144" s="231">
        <f>IF(N144="základní",J144,0)</f>
        <v>0</v>
      </c>
      <c r="BF144" s="231">
        <f>IF(N144="snížená",J144,0)</f>
        <v>0</v>
      </c>
      <c r="BG144" s="231">
        <f>IF(N144="zákl. přenesená",J144,0)</f>
        <v>0</v>
      </c>
      <c r="BH144" s="231">
        <f>IF(N144="sníž. přenesená",J144,0)</f>
        <v>0</v>
      </c>
      <c r="BI144" s="231">
        <f>IF(N144="nulová",J144,0)</f>
        <v>0</v>
      </c>
      <c r="BJ144" s="16" t="s">
        <v>82</v>
      </c>
      <c r="BK144" s="231">
        <f>ROUND(I144*H144,2)</f>
        <v>0</v>
      </c>
      <c r="BL144" s="16" t="s">
        <v>142</v>
      </c>
      <c r="BM144" s="230" t="s">
        <v>340</v>
      </c>
    </row>
    <row r="145" s="2" customFormat="1" ht="16.5" customHeight="1">
      <c r="A145" s="37"/>
      <c r="B145" s="38"/>
      <c r="C145" s="236" t="s">
        <v>341</v>
      </c>
      <c r="D145" s="236" t="s">
        <v>155</v>
      </c>
      <c r="E145" s="237" t="s">
        <v>342</v>
      </c>
      <c r="F145" s="238" t="s">
        <v>343</v>
      </c>
      <c r="G145" s="239" t="s">
        <v>232</v>
      </c>
      <c r="H145" s="240">
        <v>52</v>
      </c>
      <c r="I145" s="241"/>
      <c r="J145" s="242">
        <f>ROUND(I145*H145,2)</f>
        <v>0</v>
      </c>
      <c r="K145" s="243"/>
      <c r="L145" s="244"/>
      <c r="M145" s="245" t="s">
        <v>19</v>
      </c>
      <c r="N145" s="246" t="s">
        <v>45</v>
      </c>
      <c r="O145" s="83"/>
      <c r="P145" s="228">
        <f>O145*H145</f>
        <v>0</v>
      </c>
      <c r="Q145" s="228">
        <v>0</v>
      </c>
      <c r="R145" s="228">
        <f>Q145*H145</f>
        <v>0</v>
      </c>
      <c r="S145" s="228">
        <v>0</v>
      </c>
      <c r="T145" s="229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30" t="s">
        <v>159</v>
      </c>
      <c r="AT145" s="230" t="s">
        <v>155</v>
      </c>
      <c r="AU145" s="230" t="s">
        <v>84</v>
      </c>
      <c r="AY145" s="16" t="s">
        <v>122</v>
      </c>
      <c r="BE145" s="231">
        <f>IF(N145="základní",J145,0)</f>
        <v>0</v>
      </c>
      <c r="BF145" s="231">
        <f>IF(N145="snížená",J145,0)</f>
        <v>0</v>
      </c>
      <c r="BG145" s="231">
        <f>IF(N145="zákl. přenesená",J145,0)</f>
        <v>0</v>
      </c>
      <c r="BH145" s="231">
        <f>IF(N145="sníž. přenesená",J145,0)</f>
        <v>0</v>
      </c>
      <c r="BI145" s="231">
        <f>IF(N145="nulová",J145,0)</f>
        <v>0</v>
      </c>
      <c r="BJ145" s="16" t="s">
        <v>82</v>
      </c>
      <c r="BK145" s="231">
        <f>ROUND(I145*H145,2)</f>
        <v>0</v>
      </c>
      <c r="BL145" s="16" t="s">
        <v>142</v>
      </c>
      <c r="BM145" s="230" t="s">
        <v>344</v>
      </c>
    </row>
    <row r="146" s="2" customFormat="1" ht="16.5" customHeight="1">
      <c r="A146" s="37"/>
      <c r="B146" s="38"/>
      <c r="C146" s="236" t="s">
        <v>345</v>
      </c>
      <c r="D146" s="236" t="s">
        <v>155</v>
      </c>
      <c r="E146" s="237" t="s">
        <v>346</v>
      </c>
      <c r="F146" s="238" t="s">
        <v>347</v>
      </c>
      <c r="G146" s="239" t="s">
        <v>232</v>
      </c>
      <c r="H146" s="240">
        <v>546</v>
      </c>
      <c r="I146" s="241"/>
      <c r="J146" s="242">
        <f>ROUND(I146*H146,2)</f>
        <v>0</v>
      </c>
      <c r="K146" s="243"/>
      <c r="L146" s="244"/>
      <c r="M146" s="245" t="s">
        <v>19</v>
      </c>
      <c r="N146" s="246" t="s">
        <v>45</v>
      </c>
      <c r="O146" s="83"/>
      <c r="P146" s="228">
        <f>O146*H146</f>
        <v>0</v>
      </c>
      <c r="Q146" s="228">
        <v>0</v>
      </c>
      <c r="R146" s="228">
        <f>Q146*H146</f>
        <v>0</v>
      </c>
      <c r="S146" s="228">
        <v>0</v>
      </c>
      <c r="T146" s="229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30" t="s">
        <v>159</v>
      </c>
      <c r="AT146" s="230" t="s">
        <v>155</v>
      </c>
      <c r="AU146" s="230" t="s">
        <v>84</v>
      </c>
      <c r="AY146" s="16" t="s">
        <v>122</v>
      </c>
      <c r="BE146" s="231">
        <f>IF(N146="základní",J146,0)</f>
        <v>0</v>
      </c>
      <c r="BF146" s="231">
        <f>IF(N146="snížená",J146,0)</f>
        <v>0</v>
      </c>
      <c r="BG146" s="231">
        <f>IF(N146="zákl. přenesená",J146,0)</f>
        <v>0</v>
      </c>
      <c r="BH146" s="231">
        <f>IF(N146="sníž. přenesená",J146,0)</f>
        <v>0</v>
      </c>
      <c r="BI146" s="231">
        <f>IF(N146="nulová",J146,0)</f>
        <v>0</v>
      </c>
      <c r="BJ146" s="16" t="s">
        <v>82</v>
      </c>
      <c r="BK146" s="231">
        <f>ROUND(I146*H146,2)</f>
        <v>0</v>
      </c>
      <c r="BL146" s="16" t="s">
        <v>142</v>
      </c>
      <c r="BM146" s="230" t="s">
        <v>348</v>
      </c>
    </row>
    <row r="147" s="2" customFormat="1" ht="16.5" customHeight="1">
      <c r="A147" s="37"/>
      <c r="B147" s="38"/>
      <c r="C147" s="236" t="s">
        <v>349</v>
      </c>
      <c r="D147" s="236" t="s">
        <v>155</v>
      </c>
      <c r="E147" s="237" t="s">
        <v>350</v>
      </c>
      <c r="F147" s="238" t="s">
        <v>351</v>
      </c>
      <c r="G147" s="239" t="s">
        <v>232</v>
      </c>
      <c r="H147" s="240">
        <v>500</v>
      </c>
      <c r="I147" s="241"/>
      <c r="J147" s="242">
        <f>ROUND(I147*H147,2)</f>
        <v>0</v>
      </c>
      <c r="K147" s="243"/>
      <c r="L147" s="244"/>
      <c r="M147" s="245" t="s">
        <v>19</v>
      </c>
      <c r="N147" s="246" t="s">
        <v>45</v>
      </c>
      <c r="O147" s="83"/>
      <c r="P147" s="228">
        <f>O147*H147</f>
        <v>0</v>
      </c>
      <c r="Q147" s="228">
        <v>0</v>
      </c>
      <c r="R147" s="228">
        <f>Q147*H147</f>
        <v>0</v>
      </c>
      <c r="S147" s="228">
        <v>0</v>
      </c>
      <c r="T147" s="229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30" t="s">
        <v>159</v>
      </c>
      <c r="AT147" s="230" t="s">
        <v>155</v>
      </c>
      <c r="AU147" s="230" t="s">
        <v>84</v>
      </c>
      <c r="AY147" s="16" t="s">
        <v>122</v>
      </c>
      <c r="BE147" s="231">
        <f>IF(N147="základní",J147,0)</f>
        <v>0</v>
      </c>
      <c r="BF147" s="231">
        <f>IF(N147="snížená",J147,0)</f>
        <v>0</v>
      </c>
      <c r="BG147" s="231">
        <f>IF(N147="zákl. přenesená",J147,0)</f>
        <v>0</v>
      </c>
      <c r="BH147" s="231">
        <f>IF(N147="sníž. přenesená",J147,0)</f>
        <v>0</v>
      </c>
      <c r="BI147" s="231">
        <f>IF(N147="nulová",J147,0)</f>
        <v>0</v>
      </c>
      <c r="BJ147" s="16" t="s">
        <v>82</v>
      </c>
      <c r="BK147" s="231">
        <f>ROUND(I147*H147,2)</f>
        <v>0</v>
      </c>
      <c r="BL147" s="16" t="s">
        <v>142</v>
      </c>
      <c r="BM147" s="230" t="s">
        <v>352</v>
      </c>
    </row>
    <row r="148" s="2" customFormat="1" ht="16.5" customHeight="1">
      <c r="A148" s="37"/>
      <c r="B148" s="38"/>
      <c r="C148" s="236" t="s">
        <v>353</v>
      </c>
      <c r="D148" s="236" t="s">
        <v>155</v>
      </c>
      <c r="E148" s="237" t="s">
        <v>354</v>
      </c>
      <c r="F148" s="238" t="s">
        <v>355</v>
      </c>
      <c r="G148" s="239" t="s">
        <v>232</v>
      </c>
      <c r="H148" s="240">
        <v>46</v>
      </c>
      <c r="I148" s="241"/>
      <c r="J148" s="242">
        <f>ROUND(I148*H148,2)</f>
        <v>0</v>
      </c>
      <c r="K148" s="243"/>
      <c r="L148" s="244"/>
      <c r="M148" s="245" t="s">
        <v>19</v>
      </c>
      <c r="N148" s="246" t="s">
        <v>45</v>
      </c>
      <c r="O148" s="83"/>
      <c r="P148" s="228">
        <f>O148*H148</f>
        <v>0</v>
      </c>
      <c r="Q148" s="228">
        <v>0</v>
      </c>
      <c r="R148" s="228">
        <f>Q148*H148</f>
        <v>0</v>
      </c>
      <c r="S148" s="228">
        <v>0</v>
      </c>
      <c r="T148" s="229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30" t="s">
        <v>159</v>
      </c>
      <c r="AT148" s="230" t="s">
        <v>155</v>
      </c>
      <c r="AU148" s="230" t="s">
        <v>84</v>
      </c>
      <c r="AY148" s="16" t="s">
        <v>122</v>
      </c>
      <c r="BE148" s="231">
        <f>IF(N148="základní",J148,0)</f>
        <v>0</v>
      </c>
      <c r="BF148" s="231">
        <f>IF(N148="snížená",J148,0)</f>
        <v>0</v>
      </c>
      <c r="BG148" s="231">
        <f>IF(N148="zákl. přenesená",J148,0)</f>
        <v>0</v>
      </c>
      <c r="BH148" s="231">
        <f>IF(N148="sníž. přenesená",J148,0)</f>
        <v>0</v>
      </c>
      <c r="BI148" s="231">
        <f>IF(N148="nulová",J148,0)</f>
        <v>0</v>
      </c>
      <c r="BJ148" s="16" t="s">
        <v>82</v>
      </c>
      <c r="BK148" s="231">
        <f>ROUND(I148*H148,2)</f>
        <v>0</v>
      </c>
      <c r="BL148" s="16" t="s">
        <v>142</v>
      </c>
      <c r="BM148" s="230" t="s">
        <v>356</v>
      </c>
    </row>
    <row r="149" s="2" customFormat="1" ht="16.5" customHeight="1">
      <c r="A149" s="37"/>
      <c r="B149" s="38"/>
      <c r="C149" s="236" t="s">
        <v>357</v>
      </c>
      <c r="D149" s="236" t="s">
        <v>155</v>
      </c>
      <c r="E149" s="237" t="s">
        <v>358</v>
      </c>
      <c r="F149" s="238" t="s">
        <v>359</v>
      </c>
      <c r="G149" s="239" t="s">
        <v>232</v>
      </c>
      <c r="H149" s="240">
        <v>333</v>
      </c>
      <c r="I149" s="241"/>
      <c r="J149" s="242">
        <f>ROUND(I149*H149,2)</f>
        <v>0</v>
      </c>
      <c r="K149" s="243"/>
      <c r="L149" s="244"/>
      <c r="M149" s="245" t="s">
        <v>19</v>
      </c>
      <c r="N149" s="246" t="s">
        <v>45</v>
      </c>
      <c r="O149" s="83"/>
      <c r="P149" s="228">
        <f>O149*H149</f>
        <v>0</v>
      </c>
      <c r="Q149" s="228">
        <v>0</v>
      </c>
      <c r="R149" s="228">
        <f>Q149*H149</f>
        <v>0</v>
      </c>
      <c r="S149" s="228">
        <v>0</v>
      </c>
      <c r="T149" s="229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30" t="s">
        <v>159</v>
      </c>
      <c r="AT149" s="230" t="s">
        <v>155</v>
      </c>
      <c r="AU149" s="230" t="s">
        <v>84</v>
      </c>
      <c r="AY149" s="16" t="s">
        <v>122</v>
      </c>
      <c r="BE149" s="231">
        <f>IF(N149="základní",J149,0)</f>
        <v>0</v>
      </c>
      <c r="BF149" s="231">
        <f>IF(N149="snížená",J149,0)</f>
        <v>0</v>
      </c>
      <c r="BG149" s="231">
        <f>IF(N149="zákl. přenesená",J149,0)</f>
        <v>0</v>
      </c>
      <c r="BH149" s="231">
        <f>IF(N149="sníž. přenesená",J149,0)</f>
        <v>0</v>
      </c>
      <c r="BI149" s="231">
        <f>IF(N149="nulová",J149,0)</f>
        <v>0</v>
      </c>
      <c r="BJ149" s="16" t="s">
        <v>82</v>
      </c>
      <c r="BK149" s="231">
        <f>ROUND(I149*H149,2)</f>
        <v>0</v>
      </c>
      <c r="BL149" s="16" t="s">
        <v>142</v>
      </c>
      <c r="BM149" s="230" t="s">
        <v>360</v>
      </c>
    </row>
    <row r="150" s="2" customFormat="1" ht="16.5" customHeight="1">
      <c r="A150" s="37"/>
      <c r="B150" s="38"/>
      <c r="C150" s="236" t="s">
        <v>361</v>
      </c>
      <c r="D150" s="236" t="s">
        <v>155</v>
      </c>
      <c r="E150" s="237" t="s">
        <v>362</v>
      </c>
      <c r="F150" s="238" t="s">
        <v>363</v>
      </c>
      <c r="G150" s="239" t="s">
        <v>266</v>
      </c>
      <c r="H150" s="240">
        <v>3</v>
      </c>
      <c r="I150" s="241"/>
      <c r="J150" s="242">
        <f>ROUND(I150*H150,2)</f>
        <v>0</v>
      </c>
      <c r="K150" s="243"/>
      <c r="L150" s="244"/>
      <c r="M150" s="245" t="s">
        <v>19</v>
      </c>
      <c r="N150" s="246" t="s">
        <v>45</v>
      </c>
      <c r="O150" s="83"/>
      <c r="P150" s="228">
        <f>O150*H150</f>
        <v>0</v>
      </c>
      <c r="Q150" s="228">
        <v>0</v>
      </c>
      <c r="R150" s="228">
        <f>Q150*H150</f>
        <v>0</v>
      </c>
      <c r="S150" s="228">
        <v>0</v>
      </c>
      <c r="T150" s="229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30" t="s">
        <v>159</v>
      </c>
      <c r="AT150" s="230" t="s">
        <v>155</v>
      </c>
      <c r="AU150" s="230" t="s">
        <v>84</v>
      </c>
      <c r="AY150" s="16" t="s">
        <v>122</v>
      </c>
      <c r="BE150" s="231">
        <f>IF(N150="základní",J150,0)</f>
        <v>0</v>
      </c>
      <c r="BF150" s="231">
        <f>IF(N150="snížená",J150,0)</f>
        <v>0</v>
      </c>
      <c r="BG150" s="231">
        <f>IF(N150="zákl. přenesená",J150,0)</f>
        <v>0</v>
      </c>
      <c r="BH150" s="231">
        <f>IF(N150="sníž. přenesená",J150,0)</f>
        <v>0</v>
      </c>
      <c r="BI150" s="231">
        <f>IF(N150="nulová",J150,0)</f>
        <v>0</v>
      </c>
      <c r="BJ150" s="16" t="s">
        <v>82</v>
      </c>
      <c r="BK150" s="231">
        <f>ROUND(I150*H150,2)</f>
        <v>0</v>
      </c>
      <c r="BL150" s="16" t="s">
        <v>142</v>
      </c>
      <c r="BM150" s="230" t="s">
        <v>364</v>
      </c>
    </row>
    <row r="151" s="2" customFormat="1">
      <c r="A151" s="37"/>
      <c r="B151" s="38"/>
      <c r="C151" s="39"/>
      <c r="D151" s="232" t="s">
        <v>131</v>
      </c>
      <c r="E151" s="39"/>
      <c r="F151" s="233" t="s">
        <v>365</v>
      </c>
      <c r="G151" s="39"/>
      <c r="H151" s="39"/>
      <c r="I151" s="135"/>
      <c r="J151" s="39"/>
      <c r="K151" s="39"/>
      <c r="L151" s="43"/>
      <c r="M151" s="234"/>
      <c r="N151" s="235"/>
      <c r="O151" s="83"/>
      <c r="P151" s="83"/>
      <c r="Q151" s="83"/>
      <c r="R151" s="83"/>
      <c r="S151" s="83"/>
      <c r="T151" s="84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T151" s="16" t="s">
        <v>131</v>
      </c>
      <c r="AU151" s="16" t="s">
        <v>84</v>
      </c>
    </row>
    <row r="152" s="2" customFormat="1" ht="16.5" customHeight="1">
      <c r="A152" s="37"/>
      <c r="B152" s="38"/>
      <c r="C152" s="236" t="s">
        <v>366</v>
      </c>
      <c r="D152" s="236" t="s">
        <v>155</v>
      </c>
      <c r="E152" s="237" t="s">
        <v>367</v>
      </c>
      <c r="F152" s="238" t="s">
        <v>368</v>
      </c>
      <c r="G152" s="239" t="s">
        <v>266</v>
      </c>
      <c r="H152" s="240">
        <v>11</v>
      </c>
      <c r="I152" s="241"/>
      <c r="J152" s="242">
        <f>ROUND(I152*H152,2)</f>
        <v>0</v>
      </c>
      <c r="K152" s="243"/>
      <c r="L152" s="244"/>
      <c r="M152" s="245" t="s">
        <v>19</v>
      </c>
      <c r="N152" s="246" t="s">
        <v>45</v>
      </c>
      <c r="O152" s="83"/>
      <c r="P152" s="228">
        <f>O152*H152</f>
        <v>0</v>
      </c>
      <c r="Q152" s="228">
        <v>0</v>
      </c>
      <c r="R152" s="228">
        <f>Q152*H152</f>
        <v>0</v>
      </c>
      <c r="S152" s="228">
        <v>0</v>
      </c>
      <c r="T152" s="229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30" t="s">
        <v>159</v>
      </c>
      <c r="AT152" s="230" t="s">
        <v>155</v>
      </c>
      <c r="AU152" s="230" t="s">
        <v>84</v>
      </c>
      <c r="AY152" s="16" t="s">
        <v>122</v>
      </c>
      <c r="BE152" s="231">
        <f>IF(N152="základní",J152,0)</f>
        <v>0</v>
      </c>
      <c r="BF152" s="231">
        <f>IF(N152="snížená",J152,0)</f>
        <v>0</v>
      </c>
      <c r="BG152" s="231">
        <f>IF(N152="zákl. přenesená",J152,0)</f>
        <v>0</v>
      </c>
      <c r="BH152" s="231">
        <f>IF(N152="sníž. přenesená",J152,0)</f>
        <v>0</v>
      </c>
      <c r="BI152" s="231">
        <f>IF(N152="nulová",J152,0)</f>
        <v>0</v>
      </c>
      <c r="BJ152" s="16" t="s">
        <v>82</v>
      </c>
      <c r="BK152" s="231">
        <f>ROUND(I152*H152,2)</f>
        <v>0</v>
      </c>
      <c r="BL152" s="16" t="s">
        <v>142</v>
      </c>
      <c r="BM152" s="230" t="s">
        <v>369</v>
      </c>
    </row>
    <row r="153" s="2" customFormat="1">
      <c r="A153" s="37"/>
      <c r="B153" s="38"/>
      <c r="C153" s="39"/>
      <c r="D153" s="232" t="s">
        <v>131</v>
      </c>
      <c r="E153" s="39"/>
      <c r="F153" s="233" t="s">
        <v>365</v>
      </c>
      <c r="G153" s="39"/>
      <c r="H153" s="39"/>
      <c r="I153" s="135"/>
      <c r="J153" s="39"/>
      <c r="K153" s="39"/>
      <c r="L153" s="43"/>
      <c r="M153" s="234"/>
      <c r="N153" s="235"/>
      <c r="O153" s="83"/>
      <c r="P153" s="83"/>
      <c r="Q153" s="83"/>
      <c r="R153" s="83"/>
      <c r="S153" s="83"/>
      <c r="T153" s="84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T153" s="16" t="s">
        <v>131</v>
      </c>
      <c r="AU153" s="16" t="s">
        <v>84</v>
      </c>
    </row>
    <row r="154" s="2" customFormat="1" ht="16.5" customHeight="1">
      <c r="A154" s="37"/>
      <c r="B154" s="38"/>
      <c r="C154" s="236" t="s">
        <v>370</v>
      </c>
      <c r="D154" s="236" t="s">
        <v>155</v>
      </c>
      <c r="E154" s="237" t="s">
        <v>371</v>
      </c>
      <c r="F154" s="238" t="s">
        <v>372</v>
      </c>
      <c r="G154" s="239" t="s">
        <v>266</v>
      </c>
      <c r="H154" s="240">
        <v>15</v>
      </c>
      <c r="I154" s="241"/>
      <c r="J154" s="242">
        <f>ROUND(I154*H154,2)</f>
        <v>0</v>
      </c>
      <c r="K154" s="243"/>
      <c r="L154" s="244"/>
      <c r="M154" s="245" t="s">
        <v>19</v>
      </c>
      <c r="N154" s="246" t="s">
        <v>45</v>
      </c>
      <c r="O154" s="83"/>
      <c r="P154" s="228">
        <f>O154*H154</f>
        <v>0</v>
      </c>
      <c r="Q154" s="228">
        <v>0</v>
      </c>
      <c r="R154" s="228">
        <f>Q154*H154</f>
        <v>0</v>
      </c>
      <c r="S154" s="228">
        <v>0</v>
      </c>
      <c r="T154" s="229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30" t="s">
        <v>159</v>
      </c>
      <c r="AT154" s="230" t="s">
        <v>155</v>
      </c>
      <c r="AU154" s="230" t="s">
        <v>84</v>
      </c>
      <c r="AY154" s="16" t="s">
        <v>122</v>
      </c>
      <c r="BE154" s="231">
        <f>IF(N154="základní",J154,0)</f>
        <v>0</v>
      </c>
      <c r="BF154" s="231">
        <f>IF(N154="snížená",J154,0)</f>
        <v>0</v>
      </c>
      <c r="BG154" s="231">
        <f>IF(N154="zákl. přenesená",J154,0)</f>
        <v>0</v>
      </c>
      <c r="BH154" s="231">
        <f>IF(N154="sníž. přenesená",J154,0)</f>
        <v>0</v>
      </c>
      <c r="BI154" s="231">
        <f>IF(N154="nulová",J154,0)</f>
        <v>0</v>
      </c>
      <c r="BJ154" s="16" t="s">
        <v>82</v>
      </c>
      <c r="BK154" s="231">
        <f>ROUND(I154*H154,2)</f>
        <v>0</v>
      </c>
      <c r="BL154" s="16" t="s">
        <v>142</v>
      </c>
      <c r="BM154" s="230" t="s">
        <v>373</v>
      </c>
    </row>
    <row r="155" s="2" customFormat="1">
      <c r="A155" s="37"/>
      <c r="B155" s="38"/>
      <c r="C155" s="39"/>
      <c r="D155" s="232" t="s">
        <v>131</v>
      </c>
      <c r="E155" s="39"/>
      <c r="F155" s="233" t="s">
        <v>365</v>
      </c>
      <c r="G155" s="39"/>
      <c r="H155" s="39"/>
      <c r="I155" s="135"/>
      <c r="J155" s="39"/>
      <c r="K155" s="39"/>
      <c r="L155" s="43"/>
      <c r="M155" s="234"/>
      <c r="N155" s="235"/>
      <c r="O155" s="83"/>
      <c r="P155" s="83"/>
      <c r="Q155" s="83"/>
      <c r="R155" s="83"/>
      <c r="S155" s="83"/>
      <c r="T155" s="84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T155" s="16" t="s">
        <v>131</v>
      </c>
      <c r="AU155" s="16" t="s">
        <v>84</v>
      </c>
    </row>
    <row r="156" s="2" customFormat="1" ht="16.5" customHeight="1">
      <c r="A156" s="37"/>
      <c r="B156" s="38"/>
      <c r="C156" s="236" t="s">
        <v>374</v>
      </c>
      <c r="D156" s="236" t="s">
        <v>155</v>
      </c>
      <c r="E156" s="237" t="s">
        <v>375</v>
      </c>
      <c r="F156" s="238" t="s">
        <v>376</v>
      </c>
      <c r="G156" s="239" t="s">
        <v>266</v>
      </c>
      <c r="H156" s="240">
        <v>11</v>
      </c>
      <c r="I156" s="241"/>
      <c r="J156" s="242">
        <f>ROUND(I156*H156,2)</f>
        <v>0</v>
      </c>
      <c r="K156" s="243"/>
      <c r="L156" s="244"/>
      <c r="M156" s="245" t="s">
        <v>19</v>
      </c>
      <c r="N156" s="246" t="s">
        <v>45</v>
      </c>
      <c r="O156" s="83"/>
      <c r="P156" s="228">
        <f>O156*H156</f>
        <v>0</v>
      </c>
      <c r="Q156" s="228">
        <v>0</v>
      </c>
      <c r="R156" s="228">
        <f>Q156*H156</f>
        <v>0</v>
      </c>
      <c r="S156" s="228">
        <v>0</v>
      </c>
      <c r="T156" s="229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30" t="s">
        <v>159</v>
      </c>
      <c r="AT156" s="230" t="s">
        <v>155</v>
      </c>
      <c r="AU156" s="230" t="s">
        <v>84</v>
      </c>
      <c r="AY156" s="16" t="s">
        <v>122</v>
      </c>
      <c r="BE156" s="231">
        <f>IF(N156="základní",J156,0)</f>
        <v>0</v>
      </c>
      <c r="BF156" s="231">
        <f>IF(N156="snížená",J156,0)</f>
        <v>0</v>
      </c>
      <c r="BG156" s="231">
        <f>IF(N156="zákl. přenesená",J156,0)</f>
        <v>0</v>
      </c>
      <c r="BH156" s="231">
        <f>IF(N156="sníž. přenesená",J156,0)</f>
        <v>0</v>
      </c>
      <c r="BI156" s="231">
        <f>IF(N156="nulová",J156,0)</f>
        <v>0</v>
      </c>
      <c r="BJ156" s="16" t="s">
        <v>82</v>
      </c>
      <c r="BK156" s="231">
        <f>ROUND(I156*H156,2)</f>
        <v>0</v>
      </c>
      <c r="BL156" s="16" t="s">
        <v>142</v>
      </c>
      <c r="BM156" s="230" t="s">
        <v>377</v>
      </c>
    </row>
    <row r="157" s="2" customFormat="1">
      <c r="A157" s="37"/>
      <c r="B157" s="38"/>
      <c r="C157" s="39"/>
      <c r="D157" s="232" t="s">
        <v>131</v>
      </c>
      <c r="E157" s="39"/>
      <c r="F157" s="233" t="s">
        <v>365</v>
      </c>
      <c r="G157" s="39"/>
      <c r="H157" s="39"/>
      <c r="I157" s="135"/>
      <c r="J157" s="39"/>
      <c r="K157" s="39"/>
      <c r="L157" s="43"/>
      <c r="M157" s="234"/>
      <c r="N157" s="235"/>
      <c r="O157" s="83"/>
      <c r="P157" s="83"/>
      <c r="Q157" s="83"/>
      <c r="R157" s="83"/>
      <c r="S157" s="83"/>
      <c r="T157" s="84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T157" s="16" t="s">
        <v>131</v>
      </c>
      <c r="AU157" s="16" t="s">
        <v>84</v>
      </c>
    </row>
    <row r="158" s="2" customFormat="1" ht="16.5" customHeight="1">
      <c r="A158" s="37"/>
      <c r="B158" s="38"/>
      <c r="C158" s="236" t="s">
        <v>378</v>
      </c>
      <c r="D158" s="236" t="s">
        <v>155</v>
      </c>
      <c r="E158" s="237" t="s">
        <v>379</v>
      </c>
      <c r="F158" s="238" t="s">
        <v>380</v>
      </c>
      <c r="G158" s="239" t="s">
        <v>266</v>
      </c>
      <c r="H158" s="240">
        <v>1</v>
      </c>
      <c r="I158" s="241"/>
      <c r="J158" s="242">
        <f>ROUND(I158*H158,2)</f>
        <v>0</v>
      </c>
      <c r="K158" s="243"/>
      <c r="L158" s="244"/>
      <c r="M158" s="245" t="s">
        <v>19</v>
      </c>
      <c r="N158" s="246" t="s">
        <v>45</v>
      </c>
      <c r="O158" s="83"/>
      <c r="P158" s="228">
        <f>O158*H158</f>
        <v>0</v>
      </c>
      <c r="Q158" s="228">
        <v>0</v>
      </c>
      <c r="R158" s="228">
        <f>Q158*H158</f>
        <v>0</v>
      </c>
      <c r="S158" s="228">
        <v>0</v>
      </c>
      <c r="T158" s="229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30" t="s">
        <v>159</v>
      </c>
      <c r="AT158" s="230" t="s">
        <v>155</v>
      </c>
      <c r="AU158" s="230" t="s">
        <v>84</v>
      </c>
      <c r="AY158" s="16" t="s">
        <v>122</v>
      </c>
      <c r="BE158" s="231">
        <f>IF(N158="základní",J158,0)</f>
        <v>0</v>
      </c>
      <c r="BF158" s="231">
        <f>IF(N158="snížená",J158,0)</f>
        <v>0</v>
      </c>
      <c r="BG158" s="231">
        <f>IF(N158="zákl. přenesená",J158,0)</f>
        <v>0</v>
      </c>
      <c r="BH158" s="231">
        <f>IF(N158="sníž. přenesená",J158,0)</f>
        <v>0</v>
      </c>
      <c r="BI158" s="231">
        <f>IF(N158="nulová",J158,0)</f>
        <v>0</v>
      </c>
      <c r="BJ158" s="16" t="s">
        <v>82</v>
      </c>
      <c r="BK158" s="231">
        <f>ROUND(I158*H158,2)</f>
        <v>0</v>
      </c>
      <c r="BL158" s="16" t="s">
        <v>142</v>
      </c>
      <c r="BM158" s="230" t="s">
        <v>381</v>
      </c>
    </row>
    <row r="159" s="2" customFormat="1" ht="16.5" customHeight="1">
      <c r="A159" s="37"/>
      <c r="B159" s="38"/>
      <c r="C159" s="236" t="s">
        <v>382</v>
      </c>
      <c r="D159" s="236" t="s">
        <v>155</v>
      </c>
      <c r="E159" s="237" t="s">
        <v>383</v>
      </c>
      <c r="F159" s="238" t="s">
        <v>384</v>
      </c>
      <c r="G159" s="239" t="s">
        <v>266</v>
      </c>
      <c r="H159" s="240">
        <v>1</v>
      </c>
      <c r="I159" s="241"/>
      <c r="J159" s="242">
        <f>ROUND(I159*H159,2)</f>
        <v>0</v>
      </c>
      <c r="K159" s="243"/>
      <c r="L159" s="244"/>
      <c r="M159" s="245" t="s">
        <v>19</v>
      </c>
      <c r="N159" s="246" t="s">
        <v>45</v>
      </c>
      <c r="O159" s="83"/>
      <c r="P159" s="228">
        <f>O159*H159</f>
        <v>0</v>
      </c>
      <c r="Q159" s="228">
        <v>0</v>
      </c>
      <c r="R159" s="228">
        <f>Q159*H159</f>
        <v>0</v>
      </c>
      <c r="S159" s="228">
        <v>0</v>
      </c>
      <c r="T159" s="229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30" t="s">
        <v>159</v>
      </c>
      <c r="AT159" s="230" t="s">
        <v>155</v>
      </c>
      <c r="AU159" s="230" t="s">
        <v>84</v>
      </c>
      <c r="AY159" s="16" t="s">
        <v>122</v>
      </c>
      <c r="BE159" s="231">
        <f>IF(N159="základní",J159,0)</f>
        <v>0</v>
      </c>
      <c r="BF159" s="231">
        <f>IF(N159="snížená",J159,0)</f>
        <v>0</v>
      </c>
      <c r="BG159" s="231">
        <f>IF(N159="zákl. přenesená",J159,0)</f>
        <v>0</v>
      </c>
      <c r="BH159" s="231">
        <f>IF(N159="sníž. přenesená",J159,0)</f>
        <v>0</v>
      </c>
      <c r="BI159" s="231">
        <f>IF(N159="nulová",J159,0)</f>
        <v>0</v>
      </c>
      <c r="BJ159" s="16" t="s">
        <v>82</v>
      </c>
      <c r="BK159" s="231">
        <f>ROUND(I159*H159,2)</f>
        <v>0</v>
      </c>
      <c r="BL159" s="16" t="s">
        <v>142</v>
      </c>
      <c r="BM159" s="230" t="s">
        <v>385</v>
      </c>
    </row>
    <row r="160" s="2" customFormat="1" ht="16.5" customHeight="1">
      <c r="A160" s="37"/>
      <c r="B160" s="38"/>
      <c r="C160" s="236" t="s">
        <v>386</v>
      </c>
      <c r="D160" s="236" t="s">
        <v>155</v>
      </c>
      <c r="E160" s="237" t="s">
        <v>387</v>
      </c>
      <c r="F160" s="238" t="s">
        <v>388</v>
      </c>
      <c r="G160" s="239" t="s">
        <v>158</v>
      </c>
      <c r="H160" s="240">
        <v>16</v>
      </c>
      <c r="I160" s="241"/>
      <c r="J160" s="242">
        <f>ROUND(I160*H160,2)</f>
        <v>0</v>
      </c>
      <c r="K160" s="243"/>
      <c r="L160" s="244"/>
      <c r="M160" s="245" t="s">
        <v>19</v>
      </c>
      <c r="N160" s="246" t="s">
        <v>45</v>
      </c>
      <c r="O160" s="83"/>
      <c r="P160" s="228">
        <f>O160*H160</f>
        <v>0</v>
      </c>
      <c r="Q160" s="228">
        <v>0</v>
      </c>
      <c r="R160" s="228">
        <f>Q160*H160</f>
        <v>0</v>
      </c>
      <c r="S160" s="228">
        <v>0</v>
      </c>
      <c r="T160" s="229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30" t="s">
        <v>159</v>
      </c>
      <c r="AT160" s="230" t="s">
        <v>155</v>
      </c>
      <c r="AU160" s="230" t="s">
        <v>84</v>
      </c>
      <c r="AY160" s="16" t="s">
        <v>122</v>
      </c>
      <c r="BE160" s="231">
        <f>IF(N160="základní",J160,0)</f>
        <v>0</v>
      </c>
      <c r="BF160" s="231">
        <f>IF(N160="snížená",J160,0)</f>
        <v>0</v>
      </c>
      <c r="BG160" s="231">
        <f>IF(N160="zákl. přenesená",J160,0)</f>
        <v>0</v>
      </c>
      <c r="BH160" s="231">
        <f>IF(N160="sníž. přenesená",J160,0)</f>
        <v>0</v>
      </c>
      <c r="BI160" s="231">
        <f>IF(N160="nulová",J160,0)</f>
        <v>0</v>
      </c>
      <c r="BJ160" s="16" t="s">
        <v>82</v>
      </c>
      <c r="BK160" s="231">
        <f>ROUND(I160*H160,2)</f>
        <v>0</v>
      </c>
      <c r="BL160" s="16" t="s">
        <v>142</v>
      </c>
      <c r="BM160" s="230" t="s">
        <v>389</v>
      </c>
    </row>
    <row r="161" s="2" customFormat="1" ht="16.5" customHeight="1">
      <c r="A161" s="37"/>
      <c r="B161" s="38"/>
      <c r="C161" s="236" t="s">
        <v>390</v>
      </c>
      <c r="D161" s="236" t="s">
        <v>155</v>
      </c>
      <c r="E161" s="237" t="s">
        <v>391</v>
      </c>
      <c r="F161" s="238" t="s">
        <v>392</v>
      </c>
      <c r="G161" s="239" t="s">
        <v>158</v>
      </c>
      <c r="H161" s="240">
        <v>2.75</v>
      </c>
      <c r="I161" s="241"/>
      <c r="J161" s="242">
        <f>ROUND(I161*H161,2)</f>
        <v>0</v>
      </c>
      <c r="K161" s="243"/>
      <c r="L161" s="244"/>
      <c r="M161" s="245" t="s">
        <v>19</v>
      </c>
      <c r="N161" s="246" t="s">
        <v>45</v>
      </c>
      <c r="O161" s="83"/>
      <c r="P161" s="228">
        <f>O161*H161</f>
        <v>0</v>
      </c>
      <c r="Q161" s="228">
        <v>0</v>
      </c>
      <c r="R161" s="228">
        <f>Q161*H161</f>
        <v>0</v>
      </c>
      <c r="S161" s="228">
        <v>0</v>
      </c>
      <c r="T161" s="229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30" t="s">
        <v>159</v>
      </c>
      <c r="AT161" s="230" t="s">
        <v>155</v>
      </c>
      <c r="AU161" s="230" t="s">
        <v>84</v>
      </c>
      <c r="AY161" s="16" t="s">
        <v>122</v>
      </c>
      <c r="BE161" s="231">
        <f>IF(N161="základní",J161,0)</f>
        <v>0</v>
      </c>
      <c r="BF161" s="231">
        <f>IF(N161="snížená",J161,0)</f>
        <v>0</v>
      </c>
      <c r="BG161" s="231">
        <f>IF(N161="zákl. přenesená",J161,0)</f>
        <v>0</v>
      </c>
      <c r="BH161" s="231">
        <f>IF(N161="sníž. přenesená",J161,0)</f>
        <v>0</v>
      </c>
      <c r="BI161" s="231">
        <f>IF(N161="nulová",J161,0)</f>
        <v>0</v>
      </c>
      <c r="BJ161" s="16" t="s">
        <v>82</v>
      </c>
      <c r="BK161" s="231">
        <f>ROUND(I161*H161,2)</f>
        <v>0</v>
      </c>
      <c r="BL161" s="16" t="s">
        <v>142</v>
      </c>
      <c r="BM161" s="230" t="s">
        <v>393</v>
      </c>
    </row>
    <row r="162" s="2" customFormat="1" ht="16.5" customHeight="1">
      <c r="A162" s="37"/>
      <c r="B162" s="38"/>
      <c r="C162" s="236" t="s">
        <v>394</v>
      </c>
      <c r="D162" s="236" t="s">
        <v>155</v>
      </c>
      <c r="E162" s="237" t="s">
        <v>395</v>
      </c>
      <c r="F162" s="238" t="s">
        <v>396</v>
      </c>
      <c r="G162" s="239" t="s">
        <v>232</v>
      </c>
      <c r="H162" s="240">
        <v>175</v>
      </c>
      <c r="I162" s="241"/>
      <c r="J162" s="242">
        <f>ROUND(I162*H162,2)</f>
        <v>0</v>
      </c>
      <c r="K162" s="243"/>
      <c r="L162" s="244"/>
      <c r="M162" s="245" t="s">
        <v>19</v>
      </c>
      <c r="N162" s="246" t="s">
        <v>45</v>
      </c>
      <c r="O162" s="83"/>
      <c r="P162" s="228">
        <f>O162*H162</f>
        <v>0</v>
      </c>
      <c r="Q162" s="228">
        <v>0</v>
      </c>
      <c r="R162" s="228">
        <f>Q162*H162</f>
        <v>0</v>
      </c>
      <c r="S162" s="228">
        <v>0</v>
      </c>
      <c r="T162" s="229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30" t="s">
        <v>159</v>
      </c>
      <c r="AT162" s="230" t="s">
        <v>155</v>
      </c>
      <c r="AU162" s="230" t="s">
        <v>84</v>
      </c>
      <c r="AY162" s="16" t="s">
        <v>122</v>
      </c>
      <c r="BE162" s="231">
        <f>IF(N162="základní",J162,0)</f>
        <v>0</v>
      </c>
      <c r="BF162" s="231">
        <f>IF(N162="snížená",J162,0)</f>
        <v>0</v>
      </c>
      <c r="BG162" s="231">
        <f>IF(N162="zákl. přenesená",J162,0)</f>
        <v>0</v>
      </c>
      <c r="BH162" s="231">
        <f>IF(N162="sníž. přenesená",J162,0)</f>
        <v>0</v>
      </c>
      <c r="BI162" s="231">
        <f>IF(N162="nulová",J162,0)</f>
        <v>0</v>
      </c>
      <c r="BJ162" s="16" t="s">
        <v>82</v>
      </c>
      <c r="BK162" s="231">
        <f>ROUND(I162*H162,2)</f>
        <v>0</v>
      </c>
      <c r="BL162" s="16" t="s">
        <v>142</v>
      </c>
      <c r="BM162" s="230" t="s">
        <v>397</v>
      </c>
    </row>
    <row r="163" s="2" customFormat="1" ht="16.5" customHeight="1">
      <c r="A163" s="37"/>
      <c r="B163" s="38"/>
      <c r="C163" s="236" t="s">
        <v>398</v>
      </c>
      <c r="D163" s="236" t="s">
        <v>155</v>
      </c>
      <c r="E163" s="237" t="s">
        <v>399</v>
      </c>
      <c r="F163" s="238" t="s">
        <v>400</v>
      </c>
      <c r="G163" s="239" t="s">
        <v>266</v>
      </c>
      <c r="H163" s="240">
        <v>25</v>
      </c>
      <c r="I163" s="241"/>
      <c r="J163" s="242">
        <f>ROUND(I163*H163,2)</f>
        <v>0</v>
      </c>
      <c r="K163" s="243"/>
      <c r="L163" s="244"/>
      <c r="M163" s="245" t="s">
        <v>19</v>
      </c>
      <c r="N163" s="246" t="s">
        <v>45</v>
      </c>
      <c r="O163" s="83"/>
      <c r="P163" s="228">
        <f>O163*H163</f>
        <v>0</v>
      </c>
      <c r="Q163" s="228">
        <v>0</v>
      </c>
      <c r="R163" s="228">
        <f>Q163*H163</f>
        <v>0</v>
      </c>
      <c r="S163" s="228">
        <v>0</v>
      </c>
      <c r="T163" s="229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30" t="s">
        <v>159</v>
      </c>
      <c r="AT163" s="230" t="s">
        <v>155</v>
      </c>
      <c r="AU163" s="230" t="s">
        <v>84</v>
      </c>
      <c r="AY163" s="16" t="s">
        <v>122</v>
      </c>
      <c r="BE163" s="231">
        <f>IF(N163="základní",J163,0)</f>
        <v>0</v>
      </c>
      <c r="BF163" s="231">
        <f>IF(N163="snížená",J163,0)</f>
        <v>0</v>
      </c>
      <c r="BG163" s="231">
        <f>IF(N163="zákl. přenesená",J163,0)</f>
        <v>0</v>
      </c>
      <c r="BH163" s="231">
        <f>IF(N163="sníž. přenesená",J163,0)</f>
        <v>0</v>
      </c>
      <c r="BI163" s="231">
        <f>IF(N163="nulová",J163,0)</f>
        <v>0</v>
      </c>
      <c r="BJ163" s="16" t="s">
        <v>82</v>
      </c>
      <c r="BK163" s="231">
        <f>ROUND(I163*H163,2)</f>
        <v>0</v>
      </c>
      <c r="BL163" s="16" t="s">
        <v>142</v>
      </c>
      <c r="BM163" s="230" t="s">
        <v>401</v>
      </c>
    </row>
    <row r="164" s="12" customFormat="1" ht="22.8" customHeight="1">
      <c r="A164" s="12"/>
      <c r="B164" s="202"/>
      <c r="C164" s="203"/>
      <c r="D164" s="204" t="s">
        <v>73</v>
      </c>
      <c r="E164" s="216" t="s">
        <v>402</v>
      </c>
      <c r="F164" s="216" t="s">
        <v>403</v>
      </c>
      <c r="G164" s="203"/>
      <c r="H164" s="203"/>
      <c r="I164" s="206"/>
      <c r="J164" s="217">
        <f>BK164</f>
        <v>0</v>
      </c>
      <c r="K164" s="203"/>
      <c r="L164" s="208"/>
      <c r="M164" s="209"/>
      <c r="N164" s="210"/>
      <c r="O164" s="210"/>
      <c r="P164" s="211">
        <f>SUM(P165:P170)</f>
        <v>0</v>
      </c>
      <c r="Q164" s="210"/>
      <c r="R164" s="211">
        <f>SUM(R165:R170)</f>
        <v>0</v>
      </c>
      <c r="S164" s="210"/>
      <c r="T164" s="212">
        <f>SUM(T165:T170)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213" t="s">
        <v>82</v>
      </c>
      <c r="AT164" s="214" t="s">
        <v>73</v>
      </c>
      <c r="AU164" s="214" t="s">
        <v>82</v>
      </c>
      <c r="AY164" s="213" t="s">
        <v>122</v>
      </c>
      <c r="BK164" s="215">
        <f>SUM(BK165:BK170)</f>
        <v>0</v>
      </c>
    </row>
    <row r="165" s="2" customFormat="1" ht="16.5" customHeight="1">
      <c r="A165" s="37"/>
      <c r="B165" s="38"/>
      <c r="C165" s="218" t="s">
        <v>404</v>
      </c>
      <c r="D165" s="218" t="s">
        <v>125</v>
      </c>
      <c r="E165" s="219" t="s">
        <v>405</v>
      </c>
      <c r="F165" s="220" t="s">
        <v>406</v>
      </c>
      <c r="G165" s="221" t="s">
        <v>187</v>
      </c>
      <c r="H165" s="222">
        <v>1</v>
      </c>
      <c r="I165" s="223"/>
      <c r="J165" s="224">
        <f>ROUND(I165*H165,2)</f>
        <v>0</v>
      </c>
      <c r="K165" s="225"/>
      <c r="L165" s="43"/>
      <c r="M165" s="226" t="s">
        <v>19</v>
      </c>
      <c r="N165" s="227" t="s">
        <v>45</v>
      </c>
      <c r="O165" s="83"/>
      <c r="P165" s="228">
        <f>O165*H165</f>
        <v>0</v>
      </c>
      <c r="Q165" s="228">
        <v>0</v>
      </c>
      <c r="R165" s="228">
        <f>Q165*H165</f>
        <v>0</v>
      </c>
      <c r="S165" s="228">
        <v>0</v>
      </c>
      <c r="T165" s="229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30" t="s">
        <v>142</v>
      </c>
      <c r="AT165" s="230" t="s">
        <v>125</v>
      </c>
      <c r="AU165" s="230" t="s">
        <v>84</v>
      </c>
      <c r="AY165" s="16" t="s">
        <v>122</v>
      </c>
      <c r="BE165" s="231">
        <f>IF(N165="základní",J165,0)</f>
        <v>0</v>
      </c>
      <c r="BF165" s="231">
        <f>IF(N165="snížená",J165,0)</f>
        <v>0</v>
      </c>
      <c r="BG165" s="231">
        <f>IF(N165="zákl. přenesená",J165,0)</f>
        <v>0</v>
      </c>
      <c r="BH165" s="231">
        <f>IF(N165="sníž. přenesená",J165,0)</f>
        <v>0</v>
      </c>
      <c r="BI165" s="231">
        <f>IF(N165="nulová",J165,0)</f>
        <v>0</v>
      </c>
      <c r="BJ165" s="16" t="s">
        <v>82</v>
      </c>
      <c r="BK165" s="231">
        <f>ROUND(I165*H165,2)</f>
        <v>0</v>
      </c>
      <c r="BL165" s="16" t="s">
        <v>142</v>
      </c>
      <c r="BM165" s="230" t="s">
        <v>407</v>
      </c>
    </row>
    <row r="166" s="2" customFormat="1">
      <c r="A166" s="37"/>
      <c r="B166" s="38"/>
      <c r="C166" s="39"/>
      <c r="D166" s="232" t="s">
        <v>131</v>
      </c>
      <c r="E166" s="39"/>
      <c r="F166" s="233" t="s">
        <v>408</v>
      </c>
      <c r="G166" s="39"/>
      <c r="H166" s="39"/>
      <c r="I166" s="135"/>
      <c r="J166" s="39"/>
      <c r="K166" s="39"/>
      <c r="L166" s="43"/>
      <c r="M166" s="234"/>
      <c r="N166" s="235"/>
      <c r="O166" s="83"/>
      <c r="P166" s="83"/>
      <c r="Q166" s="83"/>
      <c r="R166" s="83"/>
      <c r="S166" s="83"/>
      <c r="T166" s="84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T166" s="16" t="s">
        <v>131</v>
      </c>
      <c r="AU166" s="16" t="s">
        <v>84</v>
      </c>
    </row>
    <row r="167" s="2" customFormat="1" ht="16.5" customHeight="1">
      <c r="A167" s="37"/>
      <c r="B167" s="38"/>
      <c r="C167" s="218" t="s">
        <v>409</v>
      </c>
      <c r="D167" s="218" t="s">
        <v>125</v>
      </c>
      <c r="E167" s="219" t="s">
        <v>410</v>
      </c>
      <c r="F167" s="220" t="s">
        <v>411</v>
      </c>
      <c r="G167" s="221" t="s">
        <v>187</v>
      </c>
      <c r="H167" s="222">
        <v>1</v>
      </c>
      <c r="I167" s="223"/>
      <c r="J167" s="224">
        <f>ROUND(I167*H167,2)</f>
        <v>0</v>
      </c>
      <c r="K167" s="225"/>
      <c r="L167" s="43"/>
      <c r="M167" s="226" t="s">
        <v>19</v>
      </c>
      <c r="N167" s="227" t="s">
        <v>45</v>
      </c>
      <c r="O167" s="83"/>
      <c r="P167" s="228">
        <f>O167*H167</f>
        <v>0</v>
      </c>
      <c r="Q167" s="228">
        <v>0</v>
      </c>
      <c r="R167" s="228">
        <f>Q167*H167</f>
        <v>0</v>
      </c>
      <c r="S167" s="228">
        <v>0</v>
      </c>
      <c r="T167" s="229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30" t="s">
        <v>142</v>
      </c>
      <c r="AT167" s="230" t="s">
        <v>125</v>
      </c>
      <c r="AU167" s="230" t="s">
        <v>84</v>
      </c>
      <c r="AY167" s="16" t="s">
        <v>122</v>
      </c>
      <c r="BE167" s="231">
        <f>IF(N167="základní",J167,0)</f>
        <v>0</v>
      </c>
      <c r="BF167" s="231">
        <f>IF(N167="snížená",J167,0)</f>
        <v>0</v>
      </c>
      <c r="BG167" s="231">
        <f>IF(N167="zákl. přenesená",J167,0)</f>
        <v>0</v>
      </c>
      <c r="BH167" s="231">
        <f>IF(N167="sníž. přenesená",J167,0)</f>
        <v>0</v>
      </c>
      <c r="BI167" s="231">
        <f>IF(N167="nulová",J167,0)</f>
        <v>0</v>
      </c>
      <c r="BJ167" s="16" t="s">
        <v>82</v>
      </c>
      <c r="BK167" s="231">
        <f>ROUND(I167*H167,2)</f>
        <v>0</v>
      </c>
      <c r="BL167" s="16" t="s">
        <v>142</v>
      </c>
      <c r="BM167" s="230" t="s">
        <v>412</v>
      </c>
    </row>
    <row r="168" s="2" customFormat="1" ht="16.5" customHeight="1">
      <c r="A168" s="37"/>
      <c r="B168" s="38"/>
      <c r="C168" s="218" t="s">
        <v>413</v>
      </c>
      <c r="D168" s="218" t="s">
        <v>125</v>
      </c>
      <c r="E168" s="219" t="s">
        <v>414</v>
      </c>
      <c r="F168" s="220" t="s">
        <v>415</v>
      </c>
      <c r="G168" s="221" t="s">
        <v>187</v>
      </c>
      <c r="H168" s="222">
        <v>1</v>
      </c>
      <c r="I168" s="223"/>
      <c r="J168" s="224">
        <f>ROUND(I168*H168,2)</f>
        <v>0</v>
      </c>
      <c r="K168" s="225"/>
      <c r="L168" s="43"/>
      <c r="M168" s="226" t="s">
        <v>19</v>
      </c>
      <c r="N168" s="227" t="s">
        <v>45</v>
      </c>
      <c r="O168" s="83"/>
      <c r="P168" s="228">
        <f>O168*H168</f>
        <v>0</v>
      </c>
      <c r="Q168" s="228">
        <v>0</v>
      </c>
      <c r="R168" s="228">
        <f>Q168*H168</f>
        <v>0</v>
      </c>
      <c r="S168" s="228">
        <v>0</v>
      </c>
      <c r="T168" s="229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230" t="s">
        <v>142</v>
      </c>
      <c r="AT168" s="230" t="s">
        <v>125</v>
      </c>
      <c r="AU168" s="230" t="s">
        <v>84</v>
      </c>
      <c r="AY168" s="16" t="s">
        <v>122</v>
      </c>
      <c r="BE168" s="231">
        <f>IF(N168="základní",J168,0)</f>
        <v>0</v>
      </c>
      <c r="BF168" s="231">
        <f>IF(N168="snížená",J168,0)</f>
        <v>0</v>
      </c>
      <c r="BG168" s="231">
        <f>IF(N168="zákl. přenesená",J168,0)</f>
        <v>0</v>
      </c>
      <c r="BH168" s="231">
        <f>IF(N168="sníž. přenesená",J168,0)</f>
        <v>0</v>
      </c>
      <c r="BI168" s="231">
        <f>IF(N168="nulová",J168,0)</f>
        <v>0</v>
      </c>
      <c r="BJ168" s="16" t="s">
        <v>82</v>
      </c>
      <c r="BK168" s="231">
        <f>ROUND(I168*H168,2)</f>
        <v>0</v>
      </c>
      <c r="BL168" s="16" t="s">
        <v>142</v>
      </c>
      <c r="BM168" s="230" t="s">
        <v>416</v>
      </c>
    </row>
    <row r="169" s="2" customFormat="1" ht="16.5" customHeight="1">
      <c r="A169" s="37"/>
      <c r="B169" s="38"/>
      <c r="C169" s="218" t="s">
        <v>417</v>
      </c>
      <c r="D169" s="218" t="s">
        <v>125</v>
      </c>
      <c r="E169" s="219" t="s">
        <v>418</v>
      </c>
      <c r="F169" s="220" t="s">
        <v>419</v>
      </c>
      <c r="G169" s="221" t="s">
        <v>187</v>
      </c>
      <c r="H169" s="222">
        <v>1</v>
      </c>
      <c r="I169" s="223"/>
      <c r="J169" s="224">
        <f>ROUND(I169*H169,2)</f>
        <v>0</v>
      </c>
      <c r="K169" s="225"/>
      <c r="L169" s="43"/>
      <c r="M169" s="226" t="s">
        <v>19</v>
      </c>
      <c r="N169" s="227" t="s">
        <v>45</v>
      </c>
      <c r="O169" s="83"/>
      <c r="P169" s="228">
        <f>O169*H169</f>
        <v>0</v>
      </c>
      <c r="Q169" s="228">
        <v>0</v>
      </c>
      <c r="R169" s="228">
        <f>Q169*H169</f>
        <v>0</v>
      </c>
      <c r="S169" s="228">
        <v>0</v>
      </c>
      <c r="T169" s="229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230" t="s">
        <v>142</v>
      </c>
      <c r="AT169" s="230" t="s">
        <v>125</v>
      </c>
      <c r="AU169" s="230" t="s">
        <v>84</v>
      </c>
      <c r="AY169" s="16" t="s">
        <v>122</v>
      </c>
      <c r="BE169" s="231">
        <f>IF(N169="základní",J169,0)</f>
        <v>0</v>
      </c>
      <c r="BF169" s="231">
        <f>IF(N169="snížená",J169,0)</f>
        <v>0</v>
      </c>
      <c r="BG169" s="231">
        <f>IF(N169="zákl. přenesená",J169,0)</f>
        <v>0</v>
      </c>
      <c r="BH169" s="231">
        <f>IF(N169="sníž. přenesená",J169,0)</f>
        <v>0</v>
      </c>
      <c r="BI169" s="231">
        <f>IF(N169="nulová",J169,0)</f>
        <v>0</v>
      </c>
      <c r="BJ169" s="16" t="s">
        <v>82</v>
      </c>
      <c r="BK169" s="231">
        <f>ROUND(I169*H169,2)</f>
        <v>0</v>
      </c>
      <c r="BL169" s="16" t="s">
        <v>142</v>
      </c>
      <c r="BM169" s="230" t="s">
        <v>420</v>
      </c>
    </row>
    <row r="170" s="2" customFormat="1" ht="16.5" customHeight="1">
      <c r="A170" s="37"/>
      <c r="B170" s="38"/>
      <c r="C170" s="218" t="s">
        <v>421</v>
      </c>
      <c r="D170" s="218" t="s">
        <v>125</v>
      </c>
      <c r="E170" s="219" t="s">
        <v>422</v>
      </c>
      <c r="F170" s="220" t="s">
        <v>423</v>
      </c>
      <c r="G170" s="221" t="s">
        <v>187</v>
      </c>
      <c r="H170" s="222">
        <v>1</v>
      </c>
      <c r="I170" s="223"/>
      <c r="J170" s="224">
        <f>ROUND(I170*H170,2)</f>
        <v>0</v>
      </c>
      <c r="K170" s="225"/>
      <c r="L170" s="43"/>
      <c r="M170" s="251" t="s">
        <v>19</v>
      </c>
      <c r="N170" s="252" t="s">
        <v>45</v>
      </c>
      <c r="O170" s="249"/>
      <c r="P170" s="253">
        <f>O170*H170</f>
        <v>0</v>
      </c>
      <c r="Q170" s="253">
        <v>0</v>
      </c>
      <c r="R170" s="253">
        <f>Q170*H170</f>
        <v>0</v>
      </c>
      <c r="S170" s="253">
        <v>0</v>
      </c>
      <c r="T170" s="254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230" t="s">
        <v>142</v>
      </c>
      <c r="AT170" s="230" t="s">
        <v>125</v>
      </c>
      <c r="AU170" s="230" t="s">
        <v>84</v>
      </c>
      <c r="AY170" s="16" t="s">
        <v>122</v>
      </c>
      <c r="BE170" s="231">
        <f>IF(N170="základní",J170,0)</f>
        <v>0</v>
      </c>
      <c r="BF170" s="231">
        <f>IF(N170="snížená",J170,0)</f>
        <v>0</v>
      </c>
      <c r="BG170" s="231">
        <f>IF(N170="zákl. přenesená",J170,0)</f>
        <v>0</v>
      </c>
      <c r="BH170" s="231">
        <f>IF(N170="sníž. přenesená",J170,0)</f>
        <v>0</v>
      </c>
      <c r="BI170" s="231">
        <f>IF(N170="nulová",J170,0)</f>
        <v>0</v>
      </c>
      <c r="BJ170" s="16" t="s">
        <v>82</v>
      </c>
      <c r="BK170" s="231">
        <f>ROUND(I170*H170,2)</f>
        <v>0</v>
      </c>
      <c r="BL170" s="16" t="s">
        <v>142</v>
      </c>
      <c r="BM170" s="230" t="s">
        <v>424</v>
      </c>
    </row>
    <row r="171" s="2" customFormat="1" ht="6.96" customHeight="1">
      <c r="A171" s="37"/>
      <c r="B171" s="58"/>
      <c r="C171" s="59"/>
      <c r="D171" s="59"/>
      <c r="E171" s="59"/>
      <c r="F171" s="59"/>
      <c r="G171" s="59"/>
      <c r="H171" s="59"/>
      <c r="I171" s="165"/>
      <c r="J171" s="59"/>
      <c r="K171" s="59"/>
      <c r="L171" s="43"/>
      <c r="M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</row>
  </sheetData>
  <sheetProtection sheet="1" autoFilter="0" formatColumns="0" formatRows="0" objects="1" scenarios="1" spinCount="100000" saltValue="U5nHc45k5Ezu99tXIIJ+c4NUc4+cLau/n3EgFSOr4LAWFLwOrh93hCxbaqQHd5NlAt7tLQrZO+AI+Uf9KQwTkA==" hashValue="eP3U4azrOLLowHr/pYGKhstzMZKeQRoK9dOXNHLBJcNi1pSPwWIgqI04qIuYPPNt+c6J3ZAS9i1aHou/wgfXWA==" algorithmName="SHA-512" password="CC35"/>
  <autoFilter ref="C84:K170"/>
  <mergeCells count="9">
    <mergeCell ref="E7:H7"/>
    <mergeCell ref="E9:H9"/>
    <mergeCell ref="E18:H18"/>
    <mergeCell ref="E27:H27"/>
    <mergeCell ref="E48:H48"/>
    <mergeCell ref="E50:H50"/>
    <mergeCell ref="E75:H75"/>
    <mergeCell ref="E77:H77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" style="1" customWidth="1"/>
    <col min="8" max="8" width="11.5" style="1" customWidth="1"/>
    <col min="9" max="9" width="20.16016" style="127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I2" s="12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90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30"/>
      <c r="J3" s="129"/>
      <c r="K3" s="129"/>
      <c r="L3" s="19"/>
      <c r="AT3" s="16" t="s">
        <v>84</v>
      </c>
    </row>
    <row r="4" s="1" customFormat="1" ht="24.96" customHeight="1">
      <c r="B4" s="19"/>
      <c r="D4" s="131" t="s">
        <v>97</v>
      </c>
      <c r="I4" s="127"/>
      <c r="L4" s="19"/>
      <c r="M4" s="132" t="s">
        <v>10</v>
      </c>
      <c r="AT4" s="16" t="s">
        <v>4</v>
      </c>
    </row>
    <row r="5" s="1" customFormat="1" ht="6.96" customHeight="1">
      <c r="B5" s="19"/>
      <c r="I5" s="127"/>
      <c r="L5" s="19"/>
    </row>
    <row r="6" s="1" customFormat="1" ht="12" customHeight="1">
      <c r="B6" s="19"/>
      <c r="D6" s="133" t="s">
        <v>16</v>
      </c>
      <c r="I6" s="127"/>
      <c r="L6" s="19"/>
    </row>
    <row r="7" s="1" customFormat="1" ht="16.5" customHeight="1">
      <c r="B7" s="19"/>
      <c r="E7" s="134" t="str">
        <f>'Rekapitulace stavby'!K6</f>
        <v>Park u soudu v Náchodě</v>
      </c>
      <c r="F7" s="133"/>
      <c r="G7" s="133"/>
      <c r="H7" s="133"/>
      <c r="I7" s="127"/>
      <c r="L7" s="19"/>
    </row>
    <row r="8" s="2" customFormat="1" ht="12" customHeight="1">
      <c r="A8" s="37"/>
      <c r="B8" s="43"/>
      <c r="C8" s="37"/>
      <c r="D8" s="133" t="s">
        <v>98</v>
      </c>
      <c r="E8" s="37"/>
      <c r="F8" s="37"/>
      <c r="G8" s="37"/>
      <c r="H8" s="37"/>
      <c r="I8" s="135"/>
      <c r="J8" s="37"/>
      <c r="K8" s="37"/>
      <c r="L8" s="136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37" t="s">
        <v>425</v>
      </c>
      <c r="F9" s="37"/>
      <c r="G9" s="37"/>
      <c r="H9" s="37"/>
      <c r="I9" s="135"/>
      <c r="J9" s="37"/>
      <c r="K9" s="37"/>
      <c r="L9" s="136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135"/>
      <c r="J10" s="37"/>
      <c r="K10" s="37"/>
      <c r="L10" s="136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3" t="s">
        <v>18</v>
      </c>
      <c r="E11" s="37"/>
      <c r="F11" s="138" t="s">
        <v>19</v>
      </c>
      <c r="G11" s="37"/>
      <c r="H11" s="37"/>
      <c r="I11" s="139" t="s">
        <v>20</v>
      </c>
      <c r="J11" s="138" t="s">
        <v>19</v>
      </c>
      <c r="K11" s="37"/>
      <c r="L11" s="136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3" t="s">
        <v>21</v>
      </c>
      <c r="E12" s="37"/>
      <c r="F12" s="138" t="s">
        <v>22</v>
      </c>
      <c r="G12" s="37"/>
      <c r="H12" s="37"/>
      <c r="I12" s="139" t="s">
        <v>23</v>
      </c>
      <c r="J12" s="140" t="str">
        <f>'Rekapitulace stavby'!AN8</f>
        <v>22. 6. 2020</v>
      </c>
      <c r="K12" s="37"/>
      <c r="L12" s="136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135"/>
      <c r="J13" s="37"/>
      <c r="K13" s="37"/>
      <c r="L13" s="136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3" t="s">
        <v>25</v>
      </c>
      <c r="E14" s="37"/>
      <c r="F14" s="37"/>
      <c r="G14" s="37"/>
      <c r="H14" s="37"/>
      <c r="I14" s="139" t="s">
        <v>26</v>
      </c>
      <c r="J14" s="138" t="str">
        <f>IF('Rekapitulace stavby'!AN10="","",'Rekapitulace stavby'!AN10)</f>
        <v>00272868</v>
      </c>
      <c r="K14" s="37"/>
      <c r="L14" s="136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38" t="str">
        <f>IF('Rekapitulace stavby'!E11="","",'Rekapitulace stavby'!E11)</f>
        <v>město Náchod</v>
      </c>
      <c r="F15" s="37"/>
      <c r="G15" s="37"/>
      <c r="H15" s="37"/>
      <c r="I15" s="139" t="s">
        <v>29</v>
      </c>
      <c r="J15" s="138" t="str">
        <f>IF('Rekapitulace stavby'!AN11="","",'Rekapitulace stavby'!AN11)</f>
        <v/>
      </c>
      <c r="K15" s="37"/>
      <c r="L15" s="136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135"/>
      <c r="J16" s="37"/>
      <c r="K16" s="37"/>
      <c r="L16" s="136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3" t="s">
        <v>30</v>
      </c>
      <c r="E17" s="37"/>
      <c r="F17" s="37"/>
      <c r="G17" s="37"/>
      <c r="H17" s="37"/>
      <c r="I17" s="139" t="s">
        <v>26</v>
      </c>
      <c r="J17" s="32" t="str">
        <f>'Rekapitulace stavby'!AN13</f>
        <v>Vyplň údaj</v>
      </c>
      <c r="K17" s="37"/>
      <c r="L17" s="136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38"/>
      <c r="G18" s="138"/>
      <c r="H18" s="138"/>
      <c r="I18" s="139" t="s">
        <v>29</v>
      </c>
      <c r="J18" s="32" t="str">
        <f>'Rekapitulace stavby'!AN14</f>
        <v>Vyplň údaj</v>
      </c>
      <c r="K18" s="37"/>
      <c r="L18" s="136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135"/>
      <c r="J19" s="37"/>
      <c r="K19" s="37"/>
      <c r="L19" s="136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3" t="s">
        <v>32</v>
      </c>
      <c r="E20" s="37"/>
      <c r="F20" s="37"/>
      <c r="G20" s="37"/>
      <c r="H20" s="37"/>
      <c r="I20" s="139" t="s">
        <v>26</v>
      </c>
      <c r="J20" s="138" t="str">
        <f>IF('Rekapitulace stavby'!AN16="","",'Rekapitulace stavby'!AN16)</f>
        <v/>
      </c>
      <c r="K20" s="37"/>
      <c r="L20" s="136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38" t="str">
        <f>IF('Rekapitulace stavby'!E17="","",'Rekapitulace stavby'!E17)</f>
        <v xml:space="preserve"> </v>
      </c>
      <c r="F21" s="37"/>
      <c r="G21" s="37"/>
      <c r="H21" s="37"/>
      <c r="I21" s="139" t="s">
        <v>29</v>
      </c>
      <c r="J21" s="138" t="str">
        <f>IF('Rekapitulace stavby'!AN17="","",'Rekapitulace stavby'!AN17)</f>
        <v/>
      </c>
      <c r="K21" s="37"/>
      <c r="L21" s="136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135"/>
      <c r="J22" s="37"/>
      <c r="K22" s="37"/>
      <c r="L22" s="136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3" t="s">
        <v>34</v>
      </c>
      <c r="E23" s="37"/>
      <c r="F23" s="37"/>
      <c r="G23" s="37"/>
      <c r="H23" s="37"/>
      <c r="I23" s="139" t="s">
        <v>26</v>
      </c>
      <c r="J23" s="138" t="s">
        <v>35</v>
      </c>
      <c r="K23" s="37"/>
      <c r="L23" s="136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38" t="s">
        <v>36</v>
      </c>
      <c r="F24" s="37"/>
      <c r="G24" s="37"/>
      <c r="H24" s="37"/>
      <c r="I24" s="139" t="s">
        <v>29</v>
      </c>
      <c r="J24" s="138" t="s">
        <v>37</v>
      </c>
      <c r="K24" s="37"/>
      <c r="L24" s="136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135"/>
      <c r="J25" s="37"/>
      <c r="K25" s="37"/>
      <c r="L25" s="136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3" t="s">
        <v>38</v>
      </c>
      <c r="E26" s="37"/>
      <c r="F26" s="37"/>
      <c r="G26" s="37"/>
      <c r="H26" s="37"/>
      <c r="I26" s="135"/>
      <c r="J26" s="37"/>
      <c r="K26" s="37"/>
      <c r="L26" s="136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1"/>
      <c r="B27" s="142"/>
      <c r="C27" s="141"/>
      <c r="D27" s="141"/>
      <c r="E27" s="143" t="s">
        <v>19</v>
      </c>
      <c r="F27" s="143"/>
      <c r="G27" s="143"/>
      <c r="H27" s="143"/>
      <c r="I27" s="144"/>
      <c r="J27" s="141"/>
      <c r="K27" s="141"/>
      <c r="L27" s="145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135"/>
      <c r="J28" s="37"/>
      <c r="K28" s="37"/>
      <c r="L28" s="136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6"/>
      <c r="E29" s="146"/>
      <c r="F29" s="146"/>
      <c r="G29" s="146"/>
      <c r="H29" s="146"/>
      <c r="I29" s="147"/>
      <c r="J29" s="146"/>
      <c r="K29" s="146"/>
      <c r="L29" s="136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8" t="s">
        <v>40</v>
      </c>
      <c r="E30" s="37"/>
      <c r="F30" s="37"/>
      <c r="G30" s="37"/>
      <c r="H30" s="37"/>
      <c r="I30" s="135"/>
      <c r="J30" s="149">
        <f>ROUND(J108, 2)</f>
        <v>0</v>
      </c>
      <c r="K30" s="37"/>
      <c r="L30" s="136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6"/>
      <c r="E31" s="146"/>
      <c r="F31" s="146"/>
      <c r="G31" s="146"/>
      <c r="H31" s="146"/>
      <c r="I31" s="147"/>
      <c r="J31" s="146"/>
      <c r="K31" s="146"/>
      <c r="L31" s="136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0" t="s">
        <v>42</v>
      </c>
      <c r="G32" s="37"/>
      <c r="H32" s="37"/>
      <c r="I32" s="151" t="s">
        <v>41</v>
      </c>
      <c r="J32" s="150" t="s">
        <v>43</v>
      </c>
      <c r="K32" s="37"/>
      <c r="L32" s="136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44</v>
      </c>
      <c r="E33" s="133" t="s">
        <v>45</v>
      </c>
      <c r="F33" s="153">
        <f>ROUND((SUM(BE108:BE470)),  2)</f>
        <v>0</v>
      </c>
      <c r="G33" s="37"/>
      <c r="H33" s="37"/>
      <c r="I33" s="154">
        <v>0.20999999999999999</v>
      </c>
      <c r="J33" s="153">
        <f>ROUND(((SUM(BE108:BE470))*I33),  2)</f>
        <v>0</v>
      </c>
      <c r="K33" s="37"/>
      <c r="L33" s="136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3" t="s">
        <v>46</v>
      </c>
      <c r="F34" s="153">
        <f>ROUND((SUM(BF108:BF470)),  2)</f>
        <v>0</v>
      </c>
      <c r="G34" s="37"/>
      <c r="H34" s="37"/>
      <c r="I34" s="154">
        <v>0.14999999999999999</v>
      </c>
      <c r="J34" s="153">
        <f>ROUND(((SUM(BF108:BF470))*I34),  2)</f>
        <v>0</v>
      </c>
      <c r="K34" s="37"/>
      <c r="L34" s="136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3" t="s">
        <v>47</v>
      </c>
      <c r="F35" s="153">
        <f>ROUND((SUM(BG108:BG470)),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136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3" t="s">
        <v>48</v>
      </c>
      <c r="F36" s="153">
        <f>ROUND((SUM(BH108:BH470)),  2)</f>
        <v>0</v>
      </c>
      <c r="G36" s="37"/>
      <c r="H36" s="37"/>
      <c r="I36" s="154">
        <v>0.14999999999999999</v>
      </c>
      <c r="J36" s="153">
        <f>0</f>
        <v>0</v>
      </c>
      <c r="K36" s="37"/>
      <c r="L36" s="136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3" t="s">
        <v>49</v>
      </c>
      <c r="F37" s="153">
        <f>ROUND((SUM(BI108:BI470)),  2)</f>
        <v>0</v>
      </c>
      <c r="G37" s="37"/>
      <c r="H37" s="37"/>
      <c r="I37" s="154">
        <v>0</v>
      </c>
      <c r="J37" s="153">
        <f>0</f>
        <v>0</v>
      </c>
      <c r="K37" s="37"/>
      <c r="L37" s="136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135"/>
      <c r="J38" s="37"/>
      <c r="K38" s="37"/>
      <c r="L38" s="136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50</v>
      </c>
      <c r="E39" s="157"/>
      <c r="F39" s="157"/>
      <c r="G39" s="158" t="s">
        <v>51</v>
      </c>
      <c r="H39" s="159" t="s">
        <v>52</v>
      </c>
      <c r="I39" s="160"/>
      <c r="J39" s="161">
        <f>SUM(J30:J37)</f>
        <v>0</v>
      </c>
      <c r="K39" s="162"/>
      <c r="L39" s="136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163"/>
      <c r="C40" s="164"/>
      <c r="D40" s="164"/>
      <c r="E40" s="164"/>
      <c r="F40" s="164"/>
      <c r="G40" s="164"/>
      <c r="H40" s="164"/>
      <c r="I40" s="165"/>
      <c r="J40" s="164"/>
      <c r="K40" s="164"/>
      <c r="L40" s="136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4" s="2" customFormat="1" ht="6.96" customHeight="1">
      <c r="A44" s="37"/>
      <c r="B44" s="166"/>
      <c r="C44" s="167"/>
      <c r="D44" s="167"/>
      <c r="E44" s="167"/>
      <c r="F44" s="167"/>
      <c r="G44" s="167"/>
      <c r="H44" s="167"/>
      <c r="I44" s="168"/>
      <c r="J44" s="167"/>
      <c r="K44" s="167"/>
      <c r="L44" s="136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</row>
    <row r="45" s="2" customFormat="1" ht="24.96" customHeight="1">
      <c r="A45" s="37"/>
      <c r="B45" s="38"/>
      <c r="C45" s="22" t="s">
        <v>100</v>
      </c>
      <c r="D45" s="39"/>
      <c r="E45" s="39"/>
      <c r="F45" s="39"/>
      <c r="G45" s="39"/>
      <c r="H45" s="39"/>
      <c r="I45" s="135"/>
      <c r="J45" s="39"/>
      <c r="K45" s="39"/>
      <c r="L45" s="136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</row>
    <row r="46" s="2" customFormat="1" ht="6.96" customHeight="1">
      <c r="A46" s="37"/>
      <c r="B46" s="38"/>
      <c r="C46" s="39"/>
      <c r="D46" s="39"/>
      <c r="E46" s="39"/>
      <c r="F46" s="39"/>
      <c r="G46" s="39"/>
      <c r="H46" s="39"/>
      <c r="I46" s="135"/>
      <c r="J46" s="39"/>
      <c r="K46" s="39"/>
      <c r="L46" s="136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="2" customFormat="1" ht="12" customHeight="1">
      <c r="A47" s="37"/>
      <c r="B47" s="38"/>
      <c r="C47" s="31" t="s">
        <v>16</v>
      </c>
      <c r="D47" s="39"/>
      <c r="E47" s="39"/>
      <c r="F47" s="39"/>
      <c r="G47" s="39"/>
      <c r="H47" s="39"/>
      <c r="I47" s="135"/>
      <c r="J47" s="39"/>
      <c r="K47" s="39"/>
      <c r="L47" s="136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="2" customFormat="1" ht="16.5" customHeight="1">
      <c r="A48" s="37"/>
      <c r="B48" s="38"/>
      <c r="C48" s="39"/>
      <c r="D48" s="39"/>
      <c r="E48" s="169" t="str">
        <f>E7</f>
        <v>Park u soudu v Náchodě</v>
      </c>
      <c r="F48" s="31"/>
      <c r="G48" s="31"/>
      <c r="H48" s="31"/>
      <c r="I48" s="135"/>
      <c r="J48" s="39"/>
      <c r="K48" s="39"/>
      <c r="L48" s="136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="2" customFormat="1" ht="12" customHeight="1">
      <c r="A49" s="37"/>
      <c r="B49" s="38"/>
      <c r="C49" s="31" t="s">
        <v>98</v>
      </c>
      <c r="D49" s="39"/>
      <c r="E49" s="39"/>
      <c r="F49" s="39"/>
      <c r="G49" s="39"/>
      <c r="H49" s="39"/>
      <c r="I49" s="135"/>
      <c r="J49" s="39"/>
      <c r="K49" s="39"/>
      <c r="L49" s="136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="2" customFormat="1" ht="16.5" customHeight="1">
      <c r="A50" s="37"/>
      <c r="B50" s="38"/>
      <c r="C50" s="39"/>
      <c r="D50" s="39"/>
      <c r="E50" s="68" t="str">
        <f>E9</f>
        <v>SO 03a - Zpevněné plochy, stavební objekty, TZB, mobiliář a prvky vybavení</v>
      </c>
      <c r="F50" s="39"/>
      <c r="G50" s="39"/>
      <c r="H50" s="39"/>
      <c r="I50" s="135"/>
      <c r="J50" s="39"/>
      <c r="K50" s="39"/>
      <c r="L50" s="136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="2" customFormat="1" ht="6.96" customHeight="1">
      <c r="A51" s="37"/>
      <c r="B51" s="38"/>
      <c r="C51" s="39"/>
      <c r="D51" s="39"/>
      <c r="E51" s="39"/>
      <c r="F51" s="39"/>
      <c r="G51" s="39"/>
      <c r="H51" s="39"/>
      <c r="I51" s="135"/>
      <c r="J51" s="39"/>
      <c r="K51" s="39"/>
      <c r="L51" s="136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</row>
    <row r="52" s="2" customFormat="1" ht="12" customHeight="1">
      <c r="A52" s="37"/>
      <c r="B52" s="38"/>
      <c r="C52" s="31" t="s">
        <v>21</v>
      </c>
      <c r="D52" s="39"/>
      <c r="E52" s="39"/>
      <c r="F52" s="26" t="str">
        <f>F12</f>
        <v xml:space="preserve"> </v>
      </c>
      <c r="G52" s="39"/>
      <c r="H52" s="39"/>
      <c r="I52" s="139" t="s">
        <v>23</v>
      </c>
      <c r="J52" s="71" t="str">
        <f>IF(J12="","",J12)</f>
        <v>22. 6. 2020</v>
      </c>
      <c r="K52" s="39"/>
      <c r="L52" s="136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="2" customFormat="1" ht="6.96" customHeight="1">
      <c r="A53" s="37"/>
      <c r="B53" s="38"/>
      <c r="C53" s="39"/>
      <c r="D53" s="39"/>
      <c r="E53" s="39"/>
      <c r="F53" s="39"/>
      <c r="G53" s="39"/>
      <c r="H53" s="39"/>
      <c r="I53" s="135"/>
      <c r="J53" s="39"/>
      <c r="K53" s="39"/>
      <c r="L53" s="136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="2" customFormat="1" ht="15.15" customHeight="1">
      <c r="A54" s="37"/>
      <c r="B54" s="38"/>
      <c r="C54" s="31" t="s">
        <v>25</v>
      </c>
      <c r="D54" s="39"/>
      <c r="E54" s="39"/>
      <c r="F54" s="26" t="str">
        <f>E15</f>
        <v>město Náchod</v>
      </c>
      <c r="G54" s="39"/>
      <c r="H54" s="39"/>
      <c r="I54" s="139" t="s">
        <v>32</v>
      </c>
      <c r="J54" s="35" t="str">
        <f>E21</f>
        <v xml:space="preserve"> </v>
      </c>
      <c r="K54" s="39"/>
      <c r="L54" s="136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="2" customFormat="1" ht="15.15" customHeight="1">
      <c r="A55" s="37"/>
      <c r="B55" s="38"/>
      <c r="C55" s="31" t="s">
        <v>30</v>
      </c>
      <c r="D55" s="39"/>
      <c r="E55" s="39"/>
      <c r="F55" s="26" t="str">
        <f>IF(E18="","",E18)</f>
        <v>Vyplň údaj</v>
      </c>
      <c r="G55" s="39"/>
      <c r="H55" s="39"/>
      <c r="I55" s="139" t="s">
        <v>34</v>
      </c>
      <c r="J55" s="35" t="str">
        <f>E24</f>
        <v>greeen4plan s.r.o.</v>
      </c>
      <c r="K55" s="39"/>
      <c r="L55" s="136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s="2" customFormat="1" ht="10.32" customHeight="1">
      <c r="A56" s="37"/>
      <c r="B56" s="38"/>
      <c r="C56" s="39"/>
      <c r="D56" s="39"/>
      <c r="E56" s="39"/>
      <c r="F56" s="39"/>
      <c r="G56" s="39"/>
      <c r="H56" s="39"/>
      <c r="I56" s="135"/>
      <c r="J56" s="39"/>
      <c r="K56" s="39"/>
      <c r="L56" s="136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="2" customFormat="1" ht="29.28" customHeight="1">
      <c r="A57" s="37"/>
      <c r="B57" s="38"/>
      <c r="C57" s="170" t="s">
        <v>101</v>
      </c>
      <c r="D57" s="171"/>
      <c r="E57" s="171"/>
      <c r="F57" s="171"/>
      <c r="G57" s="171"/>
      <c r="H57" s="171"/>
      <c r="I57" s="172"/>
      <c r="J57" s="173" t="s">
        <v>102</v>
      </c>
      <c r="K57" s="171"/>
      <c r="L57" s="136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="2" customFormat="1" ht="10.32" customHeight="1">
      <c r="A58" s="37"/>
      <c r="B58" s="38"/>
      <c r="C58" s="39"/>
      <c r="D58" s="39"/>
      <c r="E58" s="39"/>
      <c r="F58" s="39"/>
      <c r="G58" s="39"/>
      <c r="H58" s="39"/>
      <c r="I58" s="135"/>
      <c r="J58" s="39"/>
      <c r="K58" s="39"/>
      <c r="L58" s="136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="2" customFormat="1" ht="22.8" customHeight="1">
      <c r="A59" s="37"/>
      <c r="B59" s="38"/>
      <c r="C59" s="174" t="s">
        <v>72</v>
      </c>
      <c r="D59" s="39"/>
      <c r="E59" s="39"/>
      <c r="F59" s="39"/>
      <c r="G59" s="39"/>
      <c r="H59" s="39"/>
      <c r="I59" s="135"/>
      <c r="J59" s="101">
        <f>J108</f>
        <v>0</v>
      </c>
      <c r="K59" s="39"/>
      <c r="L59" s="136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U59" s="16" t="s">
        <v>103</v>
      </c>
    </row>
    <row r="60" s="9" customFormat="1" ht="24.96" customHeight="1">
      <c r="A60" s="9"/>
      <c r="B60" s="175"/>
      <c r="C60" s="176"/>
      <c r="D60" s="177" t="s">
        <v>104</v>
      </c>
      <c r="E60" s="178"/>
      <c r="F60" s="178"/>
      <c r="G60" s="178"/>
      <c r="H60" s="178"/>
      <c r="I60" s="179"/>
      <c r="J60" s="180">
        <f>J109</f>
        <v>0</v>
      </c>
      <c r="K60" s="176"/>
      <c r="L60" s="18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82"/>
      <c r="C61" s="183"/>
      <c r="D61" s="184" t="s">
        <v>426</v>
      </c>
      <c r="E61" s="185"/>
      <c r="F61" s="185"/>
      <c r="G61" s="185"/>
      <c r="H61" s="185"/>
      <c r="I61" s="186"/>
      <c r="J61" s="187">
        <f>J110</f>
        <v>0</v>
      </c>
      <c r="K61" s="183"/>
      <c r="L61" s="18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4.88" customHeight="1">
      <c r="A62" s="10"/>
      <c r="B62" s="182"/>
      <c r="C62" s="183"/>
      <c r="D62" s="184" t="s">
        <v>427</v>
      </c>
      <c r="E62" s="185"/>
      <c r="F62" s="185"/>
      <c r="G62" s="185"/>
      <c r="H62" s="185"/>
      <c r="I62" s="186"/>
      <c r="J62" s="187">
        <f>J111</f>
        <v>0</v>
      </c>
      <c r="K62" s="183"/>
      <c r="L62" s="18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4.88" customHeight="1">
      <c r="A63" s="10"/>
      <c r="B63" s="182"/>
      <c r="C63" s="183"/>
      <c r="D63" s="184" t="s">
        <v>428</v>
      </c>
      <c r="E63" s="185"/>
      <c r="F63" s="185"/>
      <c r="G63" s="185"/>
      <c r="H63" s="185"/>
      <c r="I63" s="186"/>
      <c r="J63" s="187">
        <f>J156</f>
        <v>0</v>
      </c>
      <c r="K63" s="183"/>
      <c r="L63" s="18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82"/>
      <c r="C64" s="183"/>
      <c r="D64" s="184" t="s">
        <v>429</v>
      </c>
      <c r="E64" s="185"/>
      <c r="F64" s="185"/>
      <c r="G64" s="185"/>
      <c r="H64" s="185"/>
      <c r="I64" s="186"/>
      <c r="J64" s="187">
        <f>J172</f>
        <v>0</v>
      </c>
      <c r="K64" s="183"/>
      <c r="L64" s="18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82"/>
      <c r="C65" s="183"/>
      <c r="D65" s="184" t="s">
        <v>430</v>
      </c>
      <c r="E65" s="185"/>
      <c r="F65" s="185"/>
      <c r="G65" s="185"/>
      <c r="H65" s="185"/>
      <c r="I65" s="186"/>
      <c r="J65" s="187">
        <f>J215</f>
        <v>0</v>
      </c>
      <c r="K65" s="183"/>
      <c r="L65" s="18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2"/>
      <c r="C66" s="183"/>
      <c r="D66" s="184" t="s">
        <v>431</v>
      </c>
      <c r="E66" s="185"/>
      <c r="F66" s="185"/>
      <c r="G66" s="185"/>
      <c r="H66" s="185"/>
      <c r="I66" s="186"/>
      <c r="J66" s="187">
        <f>J220</f>
        <v>0</v>
      </c>
      <c r="K66" s="183"/>
      <c r="L66" s="18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2"/>
      <c r="C67" s="183"/>
      <c r="D67" s="184" t="s">
        <v>432</v>
      </c>
      <c r="E67" s="185"/>
      <c r="F67" s="185"/>
      <c r="G67" s="185"/>
      <c r="H67" s="185"/>
      <c r="I67" s="186"/>
      <c r="J67" s="187">
        <f>J225</f>
        <v>0</v>
      </c>
      <c r="K67" s="183"/>
      <c r="L67" s="18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2"/>
      <c r="C68" s="183"/>
      <c r="D68" s="184" t="s">
        <v>433</v>
      </c>
      <c r="E68" s="185"/>
      <c r="F68" s="185"/>
      <c r="G68" s="185"/>
      <c r="H68" s="185"/>
      <c r="I68" s="186"/>
      <c r="J68" s="187">
        <f>J250</f>
        <v>0</v>
      </c>
      <c r="K68" s="183"/>
      <c r="L68" s="188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82"/>
      <c r="C69" s="183"/>
      <c r="D69" s="184" t="s">
        <v>434</v>
      </c>
      <c r="E69" s="185"/>
      <c r="F69" s="185"/>
      <c r="G69" s="185"/>
      <c r="H69" s="185"/>
      <c r="I69" s="186"/>
      <c r="J69" s="187">
        <f>J269</f>
        <v>0</v>
      </c>
      <c r="K69" s="183"/>
      <c r="L69" s="18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4.88" customHeight="1">
      <c r="A70" s="10"/>
      <c r="B70" s="182"/>
      <c r="C70" s="183"/>
      <c r="D70" s="184" t="s">
        <v>435</v>
      </c>
      <c r="E70" s="185"/>
      <c r="F70" s="185"/>
      <c r="G70" s="185"/>
      <c r="H70" s="185"/>
      <c r="I70" s="186"/>
      <c r="J70" s="187">
        <f>J293</f>
        <v>0</v>
      </c>
      <c r="K70" s="183"/>
      <c r="L70" s="188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82"/>
      <c r="C71" s="183"/>
      <c r="D71" s="184" t="s">
        <v>436</v>
      </c>
      <c r="E71" s="185"/>
      <c r="F71" s="185"/>
      <c r="G71" s="185"/>
      <c r="H71" s="185"/>
      <c r="I71" s="186"/>
      <c r="J71" s="187">
        <f>J305</f>
        <v>0</v>
      </c>
      <c r="K71" s="183"/>
      <c r="L71" s="188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82"/>
      <c r="C72" s="183"/>
      <c r="D72" s="184" t="s">
        <v>437</v>
      </c>
      <c r="E72" s="185"/>
      <c r="F72" s="185"/>
      <c r="G72" s="185"/>
      <c r="H72" s="185"/>
      <c r="I72" s="186"/>
      <c r="J72" s="187">
        <f>J315</f>
        <v>0</v>
      </c>
      <c r="K72" s="183"/>
      <c r="L72" s="188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4.88" customHeight="1">
      <c r="A73" s="10"/>
      <c r="B73" s="182"/>
      <c r="C73" s="183"/>
      <c r="D73" s="184" t="s">
        <v>438</v>
      </c>
      <c r="E73" s="185"/>
      <c r="F73" s="185"/>
      <c r="G73" s="185"/>
      <c r="H73" s="185"/>
      <c r="I73" s="186"/>
      <c r="J73" s="187">
        <f>J316</f>
        <v>0</v>
      </c>
      <c r="K73" s="183"/>
      <c r="L73" s="188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4.88" customHeight="1">
      <c r="A74" s="10"/>
      <c r="B74" s="182"/>
      <c r="C74" s="183"/>
      <c r="D74" s="184" t="s">
        <v>439</v>
      </c>
      <c r="E74" s="185"/>
      <c r="F74" s="185"/>
      <c r="G74" s="185"/>
      <c r="H74" s="185"/>
      <c r="I74" s="186"/>
      <c r="J74" s="187">
        <f>J319</f>
        <v>0</v>
      </c>
      <c r="K74" s="183"/>
      <c r="L74" s="188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82"/>
      <c r="C75" s="183"/>
      <c r="D75" s="184" t="s">
        <v>440</v>
      </c>
      <c r="E75" s="185"/>
      <c r="F75" s="185"/>
      <c r="G75" s="185"/>
      <c r="H75" s="185"/>
      <c r="I75" s="186"/>
      <c r="J75" s="187">
        <f>J334</f>
        <v>0</v>
      </c>
      <c r="K75" s="183"/>
      <c r="L75" s="188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82"/>
      <c r="C76" s="183"/>
      <c r="D76" s="184" t="s">
        <v>441</v>
      </c>
      <c r="E76" s="185"/>
      <c r="F76" s="185"/>
      <c r="G76" s="185"/>
      <c r="H76" s="185"/>
      <c r="I76" s="186"/>
      <c r="J76" s="187">
        <f>J345</f>
        <v>0</v>
      </c>
      <c r="K76" s="183"/>
      <c r="L76" s="188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9.92" customHeight="1">
      <c r="A77" s="10"/>
      <c r="B77" s="182"/>
      <c r="C77" s="183"/>
      <c r="D77" s="184" t="s">
        <v>442</v>
      </c>
      <c r="E77" s="185"/>
      <c r="F77" s="185"/>
      <c r="G77" s="185"/>
      <c r="H77" s="185"/>
      <c r="I77" s="186"/>
      <c r="J77" s="187">
        <f>J360</f>
        <v>0</v>
      </c>
      <c r="K77" s="183"/>
      <c r="L77" s="188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10" customFormat="1" ht="19.92" customHeight="1">
      <c r="A78" s="10"/>
      <c r="B78" s="182"/>
      <c r="C78" s="183"/>
      <c r="D78" s="184" t="s">
        <v>443</v>
      </c>
      <c r="E78" s="185"/>
      <c r="F78" s="185"/>
      <c r="G78" s="185"/>
      <c r="H78" s="185"/>
      <c r="I78" s="186"/>
      <c r="J78" s="187">
        <f>J370</f>
        <v>0</v>
      </c>
      <c r="K78" s="183"/>
      <c r="L78" s="188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10" customFormat="1" ht="19.92" customHeight="1">
      <c r="A79" s="10"/>
      <c r="B79" s="182"/>
      <c r="C79" s="183"/>
      <c r="D79" s="184" t="s">
        <v>444</v>
      </c>
      <c r="E79" s="185"/>
      <c r="F79" s="185"/>
      <c r="G79" s="185"/>
      <c r="H79" s="185"/>
      <c r="I79" s="186"/>
      <c r="J79" s="187">
        <f>J388</f>
        <v>0</v>
      </c>
      <c r="K79" s="183"/>
      <c r="L79" s="188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="10" customFormat="1" ht="19.92" customHeight="1">
      <c r="A80" s="10"/>
      <c r="B80" s="182"/>
      <c r="C80" s="183"/>
      <c r="D80" s="184" t="s">
        <v>445</v>
      </c>
      <c r="E80" s="185"/>
      <c r="F80" s="185"/>
      <c r="G80" s="185"/>
      <c r="H80" s="185"/>
      <c r="I80" s="186"/>
      <c r="J80" s="187">
        <f>J398</f>
        <v>0</v>
      </c>
      <c r="K80" s="183"/>
      <c r="L80" s="188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</row>
    <row r="81" s="10" customFormat="1" ht="19.92" customHeight="1">
      <c r="A81" s="10"/>
      <c r="B81" s="182"/>
      <c r="C81" s="183"/>
      <c r="D81" s="184" t="s">
        <v>446</v>
      </c>
      <c r="E81" s="185"/>
      <c r="F81" s="185"/>
      <c r="G81" s="185"/>
      <c r="H81" s="185"/>
      <c r="I81" s="186"/>
      <c r="J81" s="187">
        <f>J416</f>
        <v>0</v>
      </c>
      <c r="K81" s="183"/>
      <c r="L81" s="188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</row>
    <row r="82" s="10" customFormat="1" ht="19.92" customHeight="1">
      <c r="A82" s="10"/>
      <c r="B82" s="182"/>
      <c r="C82" s="183"/>
      <c r="D82" s="184" t="s">
        <v>447</v>
      </c>
      <c r="E82" s="185"/>
      <c r="F82" s="185"/>
      <c r="G82" s="185"/>
      <c r="H82" s="185"/>
      <c r="I82" s="186"/>
      <c r="J82" s="187">
        <f>J427</f>
        <v>0</v>
      </c>
      <c r="K82" s="183"/>
      <c r="L82" s="188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</row>
    <row r="83" s="10" customFormat="1" ht="14.88" customHeight="1">
      <c r="A83" s="10"/>
      <c r="B83" s="182"/>
      <c r="C83" s="183"/>
      <c r="D83" s="184" t="s">
        <v>448</v>
      </c>
      <c r="E83" s="185"/>
      <c r="F83" s="185"/>
      <c r="G83" s="185"/>
      <c r="H83" s="185"/>
      <c r="I83" s="186"/>
      <c r="J83" s="187">
        <f>J428</f>
        <v>0</v>
      </c>
      <c r="K83" s="183"/>
      <c r="L83" s="188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</row>
    <row r="84" s="10" customFormat="1" ht="14.88" customHeight="1">
      <c r="A84" s="10"/>
      <c r="B84" s="182"/>
      <c r="C84" s="183"/>
      <c r="D84" s="184" t="s">
        <v>449</v>
      </c>
      <c r="E84" s="185"/>
      <c r="F84" s="185"/>
      <c r="G84" s="185"/>
      <c r="H84" s="185"/>
      <c r="I84" s="186"/>
      <c r="J84" s="187">
        <f>J431</f>
        <v>0</v>
      </c>
      <c r="K84" s="183"/>
      <c r="L84" s="188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</row>
    <row r="85" s="10" customFormat="1" ht="14.88" customHeight="1">
      <c r="A85" s="10"/>
      <c r="B85" s="182"/>
      <c r="C85" s="183"/>
      <c r="D85" s="184" t="s">
        <v>450</v>
      </c>
      <c r="E85" s="185"/>
      <c r="F85" s="185"/>
      <c r="G85" s="185"/>
      <c r="H85" s="185"/>
      <c r="I85" s="186"/>
      <c r="J85" s="187">
        <f>J440</f>
        <v>0</v>
      </c>
      <c r="K85" s="183"/>
      <c r="L85" s="188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</row>
    <row r="86" s="10" customFormat="1" ht="19.92" customHeight="1">
      <c r="A86" s="10"/>
      <c r="B86" s="182"/>
      <c r="C86" s="183"/>
      <c r="D86" s="184" t="s">
        <v>451</v>
      </c>
      <c r="E86" s="185"/>
      <c r="F86" s="185"/>
      <c r="G86" s="185"/>
      <c r="H86" s="185"/>
      <c r="I86" s="186"/>
      <c r="J86" s="187">
        <f>J453</f>
        <v>0</v>
      </c>
      <c r="K86" s="183"/>
      <c r="L86" s="188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</row>
    <row r="87" s="10" customFormat="1" ht="19.92" customHeight="1">
      <c r="A87" s="10"/>
      <c r="B87" s="182"/>
      <c r="C87" s="183"/>
      <c r="D87" s="184" t="s">
        <v>452</v>
      </c>
      <c r="E87" s="185"/>
      <c r="F87" s="185"/>
      <c r="G87" s="185"/>
      <c r="H87" s="185"/>
      <c r="I87" s="186"/>
      <c r="J87" s="187">
        <f>J465</f>
        <v>0</v>
      </c>
      <c r="K87" s="183"/>
      <c r="L87" s="188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</row>
    <row r="88" s="10" customFormat="1" ht="19.92" customHeight="1">
      <c r="A88" s="10"/>
      <c r="B88" s="182"/>
      <c r="C88" s="183"/>
      <c r="D88" s="184" t="s">
        <v>453</v>
      </c>
      <c r="E88" s="185"/>
      <c r="F88" s="185"/>
      <c r="G88" s="185"/>
      <c r="H88" s="185"/>
      <c r="I88" s="186"/>
      <c r="J88" s="187">
        <f>J468</f>
        <v>0</v>
      </c>
      <c r="K88" s="183"/>
      <c r="L88" s="188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</row>
    <row r="89" s="2" customFormat="1" ht="21.84" customHeight="1">
      <c r="A89" s="37"/>
      <c r="B89" s="38"/>
      <c r="C89" s="39"/>
      <c r="D89" s="39"/>
      <c r="E89" s="39"/>
      <c r="F89" s="39"/>
      <c r="G89" s="39"/>
      <c r="H89" s="39"/>
      <c r="I89" s="135"/>
      <c r="J89" s="39"/>
      <c r="K89" s="39"/>
      <c r="L89" s="136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58"/>
      <c r="C90" s="59"/>
      <c r="D90" s="59"/>
      <c r="E90" s="59"/>
      <c r="F90" s="59"/>
      <c r="G90" s="59"/>
      <c r="H90" s="59"/>
      <c r="I90" s="165"/>
      <c r="J90" s="59"/>
      <c r="K90" s="59"/>
      <c r="L90" s="136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4" s="2" customFormat="1" ht="6.96" customHeight="1">
      <c r="A94" s="37"/>
      <c r="B94" s="60"/>
      <c r="C94" s="61"/>
      <c r="D94" s="61"/>
      <c r="E94" s="61"/>
      <c r="F94" s="61"/>
      <c r="G94" s="61"/>
      <c r="H94" s="61"/>
      <c r="I94" s="168"/>
      <c r="J94" s="61"/>
      <c r="K94" s="61"/>
      <c r="L94" s="136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24.96" customHeight="1">
      <c r="A95" s="37"/>
      <c r="B95" s="38"/>
      <c r="C95" s="22" t="s">
        <v>108</v>
      </c>
      <c r="D95" s="39"/>
      <c r="E95" s="39"/>
      <c r="F95" s="39"/>
      <c r="G95" s="39"/>
      <c r="H95" s="39"/>
      <c r="I95" s="135"/>
      <c r="J95" s="39"/>
      <c r="K95" s="39"/>
      <c r="L95" s="136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6.96" customHeight="1">
      <c r="A96" s="37"/>
      <c r="B96" s="38"/>
      <c r="C96" s="39"/>
      <c r="D96" s="39"/>
      <c r="E96" s="39"/>
      <c r="F96" s="39"/>
      <c r="G96" s="39"/>
      <c r="H96" s="39"/>
      <c r="I96" s="135"/>
      <c r="J96" s="39"/>
      <c r="K96" s="39"/>
      <c r="L96" s="136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</row>
    <row r="97" s="2" customFormat="1" ht="12" customHeight="1">
      <c r="A97" s="37"/>
      <c r="B97" s="38"/>
      <c r="C97" s="31" t="s">
        <v>16</v>
      </c>
      <c r="D97" s="39"/>
      <c r="E97" s="39"/>
      <c r="F97" s="39"/>
      <c r="G97" s="39"/>
      <c r="H97" s="39"/>
      <c r="I97" s="135"/>
      <c r="J97" s="39"/>
      <c r="K97" s="39"/>
      <c r="L97" s="136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s="2" customFormat="1" ht="16.5" customHeight="1">
      <c r="A98" s="37"/>
      <c r="B98" s="38"/>
      <c r="C98" s="39"/>
      <c r="D98" s="39"/>
      <c r="E98" s="169" t="str">
        <f>E7</f>
        <v>Park u soudu v Náchodě</v>
      </c>
      <c r="F98" s="31"/>
      <c r="G98" s="31"/>
      <c r="H98" s="31"/>
      <c r="I98" s="135"/>
      <c r="J98" s="39"/>
      <c r="K98" s="39"/>
      <c r="L98" s="136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</row>
    <row r="99" s="2" customFormat="1" ht="12" customHeight="1">
      <c r="A99" s="37"/>
      <c r="B99" s="38"/>
      <c r="C99" s="31" t="s">
        <v>98</v>
      </c>
      <c r="D99" s="39"/>
      <c r="E99" s="39"/>
      <c r="F99" s="39"/>
      <c r="G99" s="39"/>
      <c r="H99" s="39"/>
      <c r="I99" s="135"/>
      <c r="J99" s="39"/>
      <c r="K99" s="39"/>
      <c r="L99" s="136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</row>
    <row r="100" s="2" customFormat="1" ht="16.5" customHeight="1">
      <c r="A100" s="37"/>
      <c r="B100" s="38"/>
      <c r="C100" s="39"/>
      <c r="D100" s="39"/>
      <c r="E100" s="68" t="str">
        <f>E9</f>
        <v>SO 03a - Zpevněné plochy, stavební objekty, TZB, mobiliář a prvky vybavení</v>
      </c>
      <c r="F100" s="39"/>
      <c r="G100" s="39"/>
      <c r="H100" s="39"/>
      <c r="I100" s="135"/>
      <c r="J100" s="39"/>
      <c r="K100" s="39"/>
      <c r="L100" s="136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</row>
    <row r="101" s="2" customFormat="1" ht="6.96" customHeight="1">
      <c r="A101" s="37"/>
      <c r="B101" s="38"/>
      <c r="C101" s="39"/>
      <c r="D101" s="39"/>
      <c r="E101" s="39"/>
      <c r="F101" s="39"/>
      <c r="G101" s="39"/>
      <c r="H101" s="39"/>
      <c r="I101" s="135"/>
      <c r="J101" s="39"/>
      <c r="K101" s="39"/>
      <c r="L101" s="136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</row>
    <row r="102" s="2" customFormat="1" ht="12" customHeight="1">
      <c r="A102" s="37"/>
      <c r="B102" s="38"/>
      <c r="C102" s="31" t="s">
        <v>21</v>
      </c>
      <c r="D102" s="39"/>
      <c r="E102" s="39"/>
      <c r="F102" s="26" t="str">
        <f>F12</f>
        <v xml:space="preserve"> </v>
      </c>
      <c r="G102" s="39"/>
      <c r="H102" s="39"/>
      <c r="I102" s="139" t="s">
        <v>23</v>
      </c>
      <c r="J102" s="71" t="str">
        <f>IF(J12="","",J12)</f>
        <v>22. 6. 2020</v>
      </c>
      <c r="K102" s="39"/>
      <c r="L102" s="136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s="2" customFormat="1" ht="6.96" customHeight="1">
      <c r="A103" s="37"/>
      <c r="B103" s="38"/>
      <c r="C103" s="39"/>
      <c r="D103" s="39"/>
      <c r="E103" s="39"/>
      <c r="F103" s="39"/>
      <c r="G103" s="39"/>
      <c r="H103" s="39"/>
      <c r="I103" s="135"/>
      <c r="J103" s="39"/>
      <c r="K103" s="39"/>
      <c r="L103" s="136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15.15" customHeight="1">
      <c r="A104" s="37"/>
      <c r="B104" s="38"/>
      <c r="C104" s="31" t="s">
        <v>25</v>
      </c>
      <c r="D104" s="39"/>
      <c r="E104" s="39"/>
      <c r="F104" s="26" t="str">
        <f>E15</f>
        <v>město Náchod</v>
      </c>
      <c r="G104" s="39"/>
      <c r="H104" s="39"/>
      <c r="I104" s="139" t="s">
        <v>32</v>
      </c>
      <c r="J104" s="35" t="str">
        <f>E21</f>
        <v xml:space="preserve"> </v>
      </c>
      <c r="K104" s="39"/>
      <c r="L104" s="136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15.15" customHeight="1">
      <c r="A105" s="37"/>
      <c r="B105" s="38"/>
      <c r="C105" s="31" t="s">
        <v>30</v>
      </c>
      <c r="D105" s="39"/>
      <c r="E105" s="39"/>
      <c r="F105" s="26" t="str">
        <f>IF(E18="","",E18)</f>
        <v>Vyplň údaj</v>
      </c>
      <c r="G105" s="39"/>
      <c r="H105" s="39"/>
      <c r="I105" s="139" t="s">
        <v>34</v>
      </c>
      <c r="J105" s="35" t="str">
        <f>E24</f>
        <v>greeen4plan s.r.o.</v>
      </c>
      <c r="K105" s="39"/>
      <c r="L105" s="136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10.32" customHeight="1">
      <c r="A106" s="37"/>
      <c r="B106" s="38"/>
      <c r="C106" s="39"/>
      <c r="D106" s="39"/>
      <c r="E106" s="39"/>
      <c r="F106" s="39"/>
      <c r="G106" s="39"/>
      <c r="H106" s="39"/>
      <c r="I106" s="135"/>
      <c r="J106" s="39"/>
      <c r="K106" s="39"/>
      <c r="L106" s="136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11" customFormat="1" ht="29.28" customHeight="1">
      <c r="A107" s="189"/>
      <c r="B107" s="190"/>
      <c r="C107" s="191" t="s">
        <v>109</v>
      </c>
      <c r="D107" s="192" t="s">
        <v>59</v>
      </c>
      <c r="E107" s="192" t="s">
        <v>55</v>
      </c>
      <c r="F107" s="192" t="s">
        <v>56</v>
      </c>
      <c r="G107" s="192" t="s">
        <v>110</v>
      </c>
      <c r="H107" s="192" t="s">
        <v>111</v>
      </c>
      <c r="I107" s="193" t="s">
        <v>112</v>
      </c>
      <c r="J107" s="194" t="s">
        <v>102</v>
      </c>
      <c r="K107" s="195" t="s">
        <v>113</v>
      </c>
      <c r="L107" s="196"/>
      <c r="M107" s="91" t="s">
        <v>19</v>
      </c>
      <c r="N107" s="92" t="s">
        <v>44</v>
      </c>
      <c r="O107" s="92" t="s">
        <v>114</v>
      </c>
      <c r="P107" s="92" t="s">
        <v>115</v>
      </c>
      <c r="Q107" s="92" t="s">
        <v>116</v>
      </c>
      <c r="R107" s="92" t="s">
        <v>117</v>
      </c>
      <c r="S107" s="92" t="s">
        <v>118</v>
      </c>
      <c r="T107" s="93" t="s">
        <v>119</v>
      </c>
      <c r="U107" s="189"/>
      <c r="V107" s="189"/>
      <c r="W107" s="189"/>
      <c r="X107" s="189"/>
      <c r="Y107" s="189"/>
      <c r="Z107" s="189"/>
      <c r="AA107" s="189"/>
      <c r="AB107" s="189"/>
      <c r="AC107" s="189"/>
      <c r="AD107" s="189"/>
      <c r="AE107" s="189"/>
    </row>
    <row r="108" s="2" customFormat="1" ht="22.8" customHeight="1">
      <c r="A108" s="37"/>
      <c r="B108" s="38"/>
      <c r="C108" s="98" t="s">
        <v>120</v>
      </c>
      <c r="D108" s="39"/>
      <c r="E108" s="39"/>
      <c r="F108" s="39"/>
      <c r="G108" s="39"/>
      <c r="H108" s="39"/>
      <c r="I108" s="135"/>
      <c r="J108" s="197">
        <f>BK108</f>
        <v>0</v>
      </c>
      <c r="K108" s="39"/>
      <c r="L108" s="43"/>
      <c r="M108" s="94"/>
      <c r="N108" s="198"/>
      <c r="O108" s="95"/>
      <c r="P108" s="199">
        <f>P109</f>
        <v>0</v>
      </c>
      <c r="Q108" s="95"/>
      <c r="R108" s="199">
        <f>R109</f>
        <v>228.61209908000001</v>
      </c>
      <c r="S108" s="95"/>
      <c r="T108" s="200">
        <f>T109</f>
        <v>312.91800000000001</v>
      </c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T108" s="16" t="s">
        <v>73</v>
      </c>
      <c r="AU108" s="16" t="s">
        <v>103</v>
      </c>
      <c r="BK108" s="201">
        <f>BK109</f>
        <v>0</v>
      </c>
    </row>
    <row r="109" s="12" customFormat="1" ht="25.92" customHeight="1">
      <c r="A109" s="12"/>
      <c r="B109" s="202"/>
      <c r="C109" s="203"/>
      <c r="D109" s="204" t="s">
        <v>73</v>
      </c>
      <c r="E109" s="205" t="s">
        <v>121</v>
      </c>
      <c r="F109" s="205" t="s">
        <v>121</v>
      </c>
      <c r="G109" s="203"/>
      <c r="H109" s="203"/>
      <c r="I109" s="206"/>
      <c r="J109" s="207">
        <f>BK109</f>
        <v>0</v>
      </c>
      <c r="K109" s="203"/>
      <c r="L109" s="208"/>
      <c r="M109" s="209"/>
      <c r="N109" s="210"/>
      <c r="O109" s="210"/>
      <c r="P109" s="211">
        <f>P110+P172+P215+P220+P225+P250+P269+P305+P315+P334+P345+P360+P370+P388+P398+P416+P427+P453+P465+P468</f>
        <v>0</v>
      </c>
      <c r="Q109" s="210"/>
      <c r="R109" s="211">
        <f>R110+R172+R215+R220+R225+R250+R269+R305+R315+R334+R345+R360+R370+R388+R398+R416+R427+R453+R465+R468</f>
        <v>228.61209908000001</v>
      </c>
      <c r="S109" s="210"/>
      <c r="T109" s="212">
        <f>T110+T172+T215+T220+T225+T250+T269+T305+T315+T334+T345+T360+T370+T388+T398+T416+T427+T453+T465+T468</f>
        <v>312.91800000000001</v>
      </c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R109" s="213" t="s">
        <v>82</v>
      </c>
      <c r="AT109" s="214" t="s">
        <v>73</v>
      </c>
      <c r="AU109" s="214" t="s">
        <v>74</v>
      </c>
      <c r="AY109" s="213" t="s">
        <v>122</v>
      </c>
      <c r="BK109" s="215">
        <f>BK110+BK172+BK215+BK220+BK225+BK250+BK269+BK305+BK315+BK334+BK345+BK360+BK370+BK388+BK398+BK416+BK427+BK453+BK465+BK468</f>
        <v>0</v>
      </c>
    </row>
    <row r="110" s="12" customFormat="1" ht="22.8" customHeight="1">
      <c r="A110" s="12"/>
      <c r="B110" s="202"/>
      <c r="C110" s="203"/>
      <c r="D110" s="204" t="s">
        <v>73</v>
      </c>
      <c r="E110" s="216" t="s">
        <v>454</v>
      </c>
      <c r="F110" s="216" t="s">
        <v>455</v>
      </c>
      <c r="G110" s="203"/>
      <c r="H110" s="203"/>
      <c r="I110" s="206"/>
      <c r="J110" s="217">
        <f>BK110</f>
        <v>0</v>
      </c>
      <c r="K110" s="203"/>
      <c r="L110" s="208"/>
      <c r="M110" s="209"/>
      <c r="N110" s="210"/>
      <c r="O110" s="210"/>
      <c r="P110" s="211">
        <f>P111+P156</f>
        <v>0</v>
      </c>
      <c r="Q110" s="210"/>
      <c r="R110" s="211">
        <f>R111+R156</f>
        <v>0</v>
      </c>
      <c r="S110" s="210"/>
      <c r="T110" s="212">
        <f>T111+T156</f>
        <v>312.91800000000001</v>
      </c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R110" s="213" t="s">
        <v>82</v>
      </c>
      <c r="AT110" s="214" t="s">
        <v>73</v>
      </c>
      <c r="AU110" s="214" t="s">
        <v>82</v>
      </c>
      <c r="AY110" s="213" t="s">
        <v>122</v>
      </c>
      <c r="BK110" s="215">
        <f>BK111+BK156</f>
        <v>0</v>
      </c>
    </row>
    <row r="111" s="12" customFormat="1" ht="20.88" customHeight="1">
      <c r="A111" s="12"/>
      <c r="B111" s="202"/>
      <c r="C111" s="203"/>
      <c r="D111" s="204" t="s">
        <v>73</v>
      </c>
      <c r="E111" s="216" t="s">
        <v>456</v>
      </c>
      <c r="F111" s="216" t="s">
        <v>457</v>
      </c>
      <c r="G111" s="203"/>
      <c r="H111" s="203"/>
      <c r="I111" s="206"/>
      <c r="J111" s="217">
        <f>BK111</f>
        <v>0</v>
      </c>
      <c r="K111" s="203"/>
      <c r="L111" s="208"/>
      <c r="M111" s="209"/>
      <c r="N111" s="210"/>
      <c r="O111" s="210"/>
      <c r="P111" s="211">
        <f>SUM(P112:P155)</f>
        <v>0</v>
      </c>
      <c r="Q111" s="210"/>
      <c r="R111" s="211">
        <f>SUM(R112:R155)</f>
        <v>0</v>
      </c>
      <c r="S111" s="210"/>
      <c r="T111" s="212">
        <f>SUM(T112:T155)</f>
        <v>300.91500000000002</v>
      </c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R111" s="213" t="s">
        <v>82</v>
      </c>
      <c r="AT111" s="214" t="s">
        <v>73</v>
      </c>
      <c r="AU111" s="214" t="s">
        <v>84</v>
      </c>
      <c r="AY111" s="213" t="s">
        <v>122</v>
      </c>
      <c r="BK111" s="215">
        <f>SUM(BK112:BK155)</f>
        <v>0</v>
      </c>
    </row>
    <row r="112" s="2" customFormat="1" ht="33" customHeight="1">
      <c r="A112" s="37"/>
      <c r="B112" s="38"/>
      <c r="C112" s="218" t="s">
        <v>458</v>
      </c>
      <c r="D112" s="218" t="s">
        <v>125</v>
      </c>
      <c r="E112" s="219" t="s">
        <v>459</v>
      </c>
      <c r="F112" s="220" t="s">
        <v>460</v>
      </c>
      <c r="G112" s="221" t="s">
        <v>141</v>
      </c>
      <c r="H112" s="222">
        <v>153</v>
      </c>
      <c r="I112" s="223"/>
      <c r="J112" s="224">
        <f>ROUND(I112*H112,2)</f>
        <v>0</v>
      </c>
      <c r="K112" s="225"/>
      <c r="L112" s="43"/>
      <c r="M112" s="226" t="s">
        <v>19</v>
      </c>
      <c r="N112" s="227" t="s">
        <v>45</v>
      </c>
      <c r="O112" s="83"/>
      <c r="P112" s="228">
        <f>O112*H112</f>
        <v>0</v>
      </c>
      <c r="Q112" s="228">
        <v>0</v>
      </c>
      <c r="R112" s="228">
        <f>Q112*H112</f>
        <v>0</v>
      </c>
      <c r="S112" s="228">
        <v>0.28999999999999998</v>
      </c>
      <c r="T112" s="229">
        <f>S112*H112</f>
        <v>44.369999999999997</v>
      </c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R112" s="230" t="s">
        <v>129</v>
      </c>
      <c r="AT112" s="230" t="s">
        <v>125</v>
      </c>
      <c r="AU112" s="230" t="s">
        <v>461</v>
      </c>
      <c r="AY112" s="16" t="s">
        <v>122</v>
      </c>
      <c r="BE112" s="231">
        <f>IF(N112="základní",J112,0)</f>
        <v>0</v>
      </c>
      <c r="BF112" s="231">
        <f>IF(N112="snížená",J112,0)</f>
        <v>0</v>
      </c>
      <c r="BG112" s="231">
        <f>IF(N112="zákl. přenesená",J112,0)</f>
        <v>0</v>
      </c>
      <c r="BH112" s="231">
        <f>IF(N112="sníž. přenesená",J112,0)</f>
        <v>0</v>
      </c>
      <c r="BI112" s="231">
        <f>IF(N112="nulová",J112,0)</f>
        <v>0</v>
      </c>
      <c r="BJ112" s="16" t="s">
        <v>82</v>
      </c>
      <c r="BK112" s="231">
        <f>ROUND(I112*H112,2)</f>
        <v>0</v>
      </c>
      <c r="BL112" s="16" t="s">
        <v>129</v>
      </c>
      <c r="BM112" s="230" t="s">
        <v>462</v>
      </c>
    </row>
    <row r="113" s="2" customFormat="1">
      <c r="A113" s="37"/>
      <c r="B113" s="38"/>
      <c r="C113" s="39"/>
      <c r="D113" s="232" t="s">
        <v>131</v>
      </c>
      <c r="E113" s="39"/>
      <c r="F113" s="233" t="s">
        <v>463</v>
      </c>
      <c r="G113" s="39"/>
      <c r="H113" s="39"/>
      <c r="I113" s="135"/>
      <c r="J113" s="39"/>
      <c r="K113" s="39"/>
      <c r="L113" s="43"/>
      <c r="M113" s="234"/>
      <c r="N113" s="235"/>
      <c r="O113" s="83"/>
      <c r="P113" s="83"/>
      <c r="Q113" s="83"/>
      <c r="R113" s="83"/>
      <c r="S113" s="83"/>
      <c r="T113" s="84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T113" s="16" t="s">
        <v>131</v>
      </c>
      <c r="AU113" s="16" t="s">
        <v>461</v>
      </c>
    </row>
    <row r="114" s="2" customFormat="1" ht="33" customHeight="1">
      <c r="A114" s="37"/>
      <c r="B114" s="38"/>
      <c r="C114" s="218" t="s">
        <v>464</v>
      </c>
      <c r="D114" s="218" t="s">
        <v>125</v>
      </c>
      <c r="E114" s="219" t="s">
        <v>465</v>
      </c>
      <c r="F114" s="220" t="s">
        <v>466</v>
      </c>
      <c r="G114" s="221" t="s">
        <v>141</v>
      </c>
      <c r="H114" s="222">
        <v>90</v>
      </c>
      <c r="I114" s="223"/>
      <c r="J114" s="224">
        <f>ROUND(I114*H114,2)</f>
        <v>0</v>
      </c>
      <c r="K114" s="225"/>
      <c r="L114" s="43"/>
      <c r="M114" s="226" t="s">
        <v>19</v>
      </c>
      <c r="N114" s="227" t="s">
        <v>45</v>
      </c>
      <c r="O114" s="83"/>
      <c r="P114" s="228">
        <f>O114*H114</f>
        <v>0</v>
      </c>
      <c r="Q114" s="228">
        <v>0</v>
      </c>
      <c r="R114" s="228">
        <f>Q114*H114</f>
        <v>0</v>
      </c>
      <c r="S114" s="228">
        <v>0.44</v>
      </c>
      <c r="T114" s="229">
        <f>S114*H114</f>
        <v>39.600000000000001</v>
      </c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R114" s="230" t="s">
        <v>129</v>
      </c>
      <c r="AT114" s="230" t="s">
        <v>125</v>
      </c>
      <c r="AU114" s="230" t="s">
        <v>461</v>
      </c>
      <c r="AY114" s="16" t="s">
        <v>122</v>
      </c>
      <c r="BE114" s="231">
        <f>IF(N114="základní",J114,0)</f>
        <v>0</v>
      </c>
      <c r="BF114" s="231">
        <f>IF(N114="snížená",J114,0)</f>
        <v>0</v>
      </c>
      <c r="BG114" s="231">
        <f>IF(N114="zákl. přenesená",J114,0)</f>
        <v>0</v>
      </c>
      <c r="BH114" s="231">
        <f>IF(N114="sníž. přenesená",J114,0)</f>
        <v>0</v>
      </c>
      <c r="BI114" s="231">
        <f>IF(N114="nulová",J114,0)</f>
        <v>0</v>
      </c>
      <c r="BJ114" s="16" t="s">
        <v>82</v>
      </c>
      <c r="BK114" s="231">
        <f>ROUND(I114*H114,2)</f>
        <v>0</v>
      </c>
      <c r="BL114" s="16" t="s">
        <v>129</v>
      </c>
      <c r="BM114" s="230" t="s">
        <v>467</v>
      </c>
    </row>
    <row r="115" s="2" customFormat="1">
      <c r="A115" s="37"/>
      <c r="B115" s="38"/>
      <c r="C115" s="39"/>
      <c r="D115" s="232" t="s">
        <v>196</v>
      </c>
      <c r="E115" s="39"/>
      <c r="F115" s="233" t="s">
        <v>468</v>
      </c>
      <c r="G115" s="39"/>
      <c r="H115" s="39"/>
      <c r="I115" s="135"/>
      <c r="J115" s="39"/>
      <c r="K115" s="39"/>
      <c r="L115" s="43"/>
      <c r="M115" s="234"/>
      <c r="N115" s="235"/>
      <c r="O115" s="83"/>
      <c r="P115" s="83"/>
      <c r="Q115" s="83"/>
      <c r="R115" s="83"/>
      <c r="S115" s="83"/>
      <c r="T115" s="84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T115" s="16" t="s">
        <v>196</v>
      </c>
      <c r="AU115" s="16" t="s">
        <v>461</v>
      </c>
    </row>
    <row r="116" s="2" customFormat="1">
      <c r="A116" s="37"/>
      <c r="B116" s="38"/>
      <c r="C116" s="39"/>
      <c r="D116" s="232" t="s">
        <v>131</v>
      </c>
      <c r="E116" s="39"/>
      <c r="F116" s="233" t="s">
        <v>469</v>
      </c>
      <c r="G116" s="39"/>
      <c r="H116" s="39"/>
      <c r="I116" s="135"/>
      <c r="J116" s="39"/>
      <c r="K116" s="39"/>
      <c r="L116" s="43"/>
      <c r="M116" s="234"/>
      <c r="N116" s="235"/>
      <c r="O116" s="83"/>
      <c r="P116" s="83"/>
      <c r="Q116" s="83"/>
      <c r="R116" s="83"/>
      <c r="S116" s="83"/>
      <c r="T116" s="84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T116" s="16" t="s">
        <v>131</v>
      </c>
      <c r="AU116" s="16" t="s">
        <v>461</v>
      </c>
    </row>
    <row r="117" s="2" customFormat="1" ht="33" customHeight="1">
      <c r="A117" s="37"/>
      <c r="B117" s="38"/>
      <c r="C117" s="218" t="s">
        <v>470</v>
      </c>
      <c r="D117" s="218" t="s">
        <v>125</v>
      </c>
      <c r="E117" s="219" t="s">
        <v>471</v>
      </c>
      <c r="F117" s="220" t="s">
        <v>472</v>
      </c>
      <c r="G117" s="221" t="s">
        <v>141</v>
      </c>
      <c r="H117" s="222">
        <v>41</v>
      </c>
      <c r="I117" s="223"/>
      <c r="J117" s="224">
        <f>ROUND(I117*H117,2)</f>
        <v>0</v>
      </c>
      <c r="K117" s="225"/>
      <c r="L117" s="43"/>
      <c r="M117" s="226" t="s">
        <v>19</v>
      </c>
      <c r="N117" s="227" t="s">
        <v>45</v>
      </c>
      <c r="O117" s="83"/>
      <c r="P117" s="228">
        <f>O117*H117</f>
        <v>0</v>
      </c>
      <c r="Q117" s="228">
        <v>0</v>
      </c>
      <c r="R117" s="228">
        <f>Q117*H117</f>
        <v>0</v>
      </c>
      <c r="S117" s="228">
        <v>0.57999999999999996</v>
      </c>
      <c r="T117" s="229">
        <f>S117*H117</f>
        <v>23.779999999999998</v>
      </c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R117" s="230" t="s">
        <v>129</v>
      </c>
      <c r="AT117" s="230" t="s">
        <v>125</v>
      </c>
      <c r="AU117" s="230" t="s">
        <v>461</v>
      </c>
      <c r="AY117" s="16" t="s">
        <v>122</v>
      </c>
      <c r="BE117" s="231">
        <f>IF(N117="základní",J117,0)</f>
        <v>0</v>
      </c>
      <c r="BF117" s="231">
        <f>IF(N117="snížená",J117,0)</f>
        <v>0</v>
      </c>
      <c r="BG117" s="231">
        <f>IF(N117="zákl. přenesená",J117,0)</f>
        <v>0</v>
      </c>
      <c r="BH117" s="231">
        <f>IF(N117="sníž. přenesená",J117,0)</f>
        <v>0</v>
      </c>
      <c r="BI117" s="231">
        <f>IF(N117="nulová",J117,0)</f>
        <v>0</v>
      </c>
      <c r="BJ117" s="16" t="s">
        <v>82</v>
      </c>
      <c r="BK117" s="231">
        <f>ROUND(I117*H117,2)</f>
        <v>0</v>
      </c>
      <c r="BL117" s="16" t="s">
        <v>129</v>
      </c>
      <c r="BM117" s="230" t="s">
        <v>473</v>
      </c>
    </row>
    <row r="118" s="2" customFormat="1">
      <c r="A118" s="37"/>
      <c r="B118" s="38"/>
      <c r="C118" s="39"/>
      <c r="D118" s="232" t="s">
        <v>196</v>
      </c>
      <c r="E118" s="39"/>
      <c r="F118" s="233" t="s">
        <v>468</v>
      </c>
      <c r="G118" s="39"/>
      <c r="H118" s="39"/>
      <c r="I118" s="135"/>
      <c r="J118" s="39"/>
      <c r="K118" s="39"/>
      <c r="L118" s="43"/>
      <c r="M118" s="234"/>
      <c r="N118" s="235"/>
      <c r="O118" s="83"/>
      <c r="P118" s="83"/>
      <c r="Q118" s="83"/>
      <c r="R118" s="83"/>
      <c r="S118" s="83"/>
      <c r="T118" s="84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T118" s="16" t="s">
        <v>196</v>
      </c>
      <c r="AU118" s="16" t="s">
        <v>461</v>
      </c>
    </row>
    <row r="119" s="2" customFormat="1">
      <c r="A119" s="37"/>
      <c r="B119" s="38"/>
      <c r="C119" s="39"/>
      <c r="D119" s="232" t="s">
        <v>131</v>
      </c>
      <c r="E119" s="39"/>
      <c r="F119" s="233" t="s">
        <v>474</v>
      </c>
      <c r="G119" s="39"/>
      <c r="H119" s="39"/>
      <c r="I119" s="135"/>
      <c r="J119" s="39"/>
      <c r="K119" s="39"/>
      <c r="L119" s="43"/>
      <c r="M119" s="234"/>
      <c r="N119" s="235"/>
      <c r="O119" s="83"/>
      <c r="P119" s="83"/>
      <c r="Q119" s="83"/>
      <c r="R119" s="83"/>
      <c r="S119" s="83"/>
      <c r="T119" s="84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T119" s="16" t="s">
        <v>131</v>
      </c>
      <c r="AU119" s="16" t="s">
        <v>461</v>
      </c>
    </row>
    <row r="120" s="2" customFormat="1" ht="21.75" customHeight="1">
      <c r="A120" s="37"/>
      <c r="B120" s="38"/>
      <c r="C120" s="218" t="s">
        <v>142</v>
      </c>
      <c r="D120" s="218" t="s">
        <v>125</v>
      </c>
      <c r="E120" s="219" t="s">
        <v>475</v>
      </c>
      <c r="F120" s="220" t="s">
        <v>476</v>
      </c>
      <c r="G120" s="221" t="s">
        <v>141</v>
      </c>
      <c r="H120" s="222">
        <v>172</v>
      </c>
      <c r="I120" s="223"/>
      <c r="J120" s="224">
        <f>ROUND(I120*H120,2)</f>
        <v>0</v>
      </c>
      <c r="K120" s="225"/>
      <c r="L120" s="43"/>
      <c r="M120" s="226" t="s">
        <v>19</v>
      </c>
      <c r="N120" s="227" t="s">
        <v>45</v>
      </c>
      <c r="O120" s="83"/>
      <c r="P120" s="228">
        <f>O120*H120</f>
        <v>0</v>
      </c>
      <c r="Q120" s="228">
        <v>0</v>
      </c>
      <c r="R120" s="228">
        <f>Q120*H120</f>
        <v>0</v>
      </c>
      <c r="S120" s="228">
        <v>0.22</v>
      </c>
      <c r="T120" s="229">
        <f>S120*H120</f>
        <v>37.840000000000003</v>
      </c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R120" s="230" t="s">
        <v>142</v>
      </c>
      <c r="AT120" s="230" t="s">
        <v>125</v>
      </c>
      <c r="AU120" s="230" t="s">
        <v>461</v>
      </c>
      <c r="AY120" s="16" t="s">
        <v>122</v>
      </c>
      <c r="BE120" s="231">
        <f>IF(N120="základní",J120,0)</f>
        <v>0</v>
      </c>
      <c r="BF120" s="231">
        <f>IF(N120="snížená",J120,0)</f>
        <v>0</v>
      </c>
      <c r="BG120" s="231">
        <f>IF(N120="zákl. přenesená",J120,0)</f>
        <v>0</v>
      </c>
      <c r="BH120" s="231">
        <f>IF(N120="sníž. přenesená",J120,0)</f>
        <v>0</v>
      </c>
      <c r="BI120" s="231">
        <f>IF(N120="nulová",J120,0)</f>
        <v>0</v>
      </c>
      <c r="BJ120" s="16" t="s">
        <v>82</v>
      </c>
      <c r="BK120" s="231">
        <f>ROUND(I120*H120,2)</f>
        <v>0</v>
      </c>
      <c r="BL120" s="16" t="s">
        <v>142</v>
      </c>
      <c r="BM120" s="230" t="s">
        <v>477</v>
      </c>
    </row>
    <row r="121" s="2" customFormat="1">
      <c r="A121" s="37"/>
      <c r="B121" s="38"/>
      <c r="C121" s="39"/>
      <c r="D121" s="232" t="s">
        <v>131</v>
      </c>
      <c r="E121" s="39"/>
      <c r="F121" s="233" t="s">
        <v>478</v>
      </c>
      <c r="G121" s="39"/>
      <c r="H121" s="39"/>
      <c r="I121" s="135"/>
      <c r="J121" s="39"/>
      <c r="K121" s="39"/>
      <c r="L121" s="43"/>
      <c r="M121" s="234"/>
      <c r="N121" s="235"/>
      <c r="O121" s="83"/>
      <c r="P121" s="83"/>
      <c r="Q121" s="83"/>
      <c r="R121" s="83"/>
      <c r="S121" s="83"/>
      <c r="T121" s="84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T121" s="16" t="s">
        <v>131</v>
      </c>
      <c r="AU121" s="16" t="s">
        <v>461</v>
      </c>
    </row>
    <row r="122" s="2" customFormat="1" ht="33" customHeight="1">
      <c r="A122" s="37"/>
      <c r="B122" s="38"/>
      <c r="C122" s="218" t="s">
        <v>479</v>
      </c>
      <c r="D122" s="218" t="s">
        <v>125</v>
      </c>
      <c r="E122" s="219" t="s">
        <v>480</v>
      </c>
      <c r="F122" s="220" t="s">
        <v>481</v>
      </c>
      <c r="G122" s="221" t="s">
        <v>141</v>
      </c>
      <c r="H122" s="222">
        <v>15.300000000000001</v>
      </c>
      <c r="I122" s="223"/>
      <c r="J122" s="224">
        <f>ROUND(I122*H122,2)</f>
        <v>0</v>
      </c>
      <c r="K122" s="225"/>
      <c r="L122" s="43"/>
      <c r="M122" s="226" t="s">
        <v>19</v>
      </c>
      <c r="N122" s="227" t="s">
        <v>45</v>
      </c>
      <c r="O122" s="83"/>
      <c r="P122" s="228">
        <f>O122*H122</f>
        <v>0</v>
      </c>
      <c r="Q122" s="228">
        <v>0</v>
      </c>
      <c r="R122" s="228">
        <f>Q122*H122</f>
        <v>0</v>
      </c>
      <c r="S122" s="228">
        <v>0.26000000000000001</v>
      </c>
      <c r="T122" s="229">
        <f>S122*H122</f>
        <v>3.9780000000000002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R122" s="230" t="s">
        <v>142</v>
      </c>
      <c r="AT122" s="230" t="s">
        <v>125</v>
      </c>
      <c r="AU122" s="230" t="s">
        <v>461</v>
      </c>
      <c r="AY122" s="16" t="s">
        <v>122</v>
      </c>
      <c r="BE122" s="231">
        <f>IF(N122="základní",J122,0)</f>
        <v>0</v>
      </c>
      <c r="BF122" s="231">
        <f>IF(N122="snížená",J122,0)</f>
        <v>0</v>
      </c>
      <c r="BG122" s="231">
        <f>IF(N122="zákl. přenesená",J122,0)</f>
        <v>0</v>
      </c>
      <c r="BH122" s="231">
        <f>IF(N122="sníž. přenesená",J122,0)</f>
        <v>0</v>
      </c>
      <c r="BI122" s="231">
        <f>IF(N122="nulová",J122,0)</f>
        <v>0</v>
      </c>
      <c r="BJ122" s="16" t="s">
        <v>82</v>
      </c>
      <c r="BK122" s="231">
        <f>ROUND(I122*H122,2)</f>
        <v>0</v>
      </c>
      <c r="BL122" s="16" t="s">
        <v>142</v>
      </c>
      <c r="BM122" s="230" t="s">
        <v>482</v>
      </c>
    </row>
    <row r="123" s="2" customFormat="1">
      <c r="A123" s="37"/>
      <c r="B123" s="38"/>
      <c r="C123" s="39"/>
      <c r="D123" s="232" t="s">
        <v>131</v>
      </c>
      <c r="E123" s="39"/>
      <c r="F123" s="233" t="s">
        <v>483</v>
      </c>
      <c r="G123" s="39"/>
      <c r="H123" s="39"/>
      <c r="I123" s="135"/>
      <c r="J123" s="39"/>
      <c r="K123" s="39"/>
      <c r="L123" s="43"/>
      <c r="M123" s="234"/>
      <c r="N123" s="235"/>
      <c r="O123" s="83"/>
      <c r="P123" s="83"/>
      <c r="Q123" s="83"/>
      <c r="R123" s="83"/>
      <c r="S123" s="83"/>
      <c r="T123" s="84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T123" s="16" t="s">
        <v>131</v>
      </c>
      <c r="AU123" s="16" t="s">
        <v>461</v>
      </c>
    </row>
    <row r="124" s="2" customFormat="1" ht="33" customHeight="1">
      <c r="A124" s="37"/>
      <c r="B124" s="38"/>
      <c r="C124" s="218" t="s">
        <v>484</v>
      </c>
      <c r="D124" s="218" t="s">
        <v>125</v>
      </c>
      <c r="E124" s="219" t="s">
        <v>485</v>
      </c>
      <c r="F124" s="220" t="s">
        <v>486</v>
      </c>
      <c r="G124" s="221" t="s">
        <v>141</v>
      </c>
      <c r="H124" s="222">
        <v>236</v>
      </c>
      <c r="I124" s="223"/>
      <c r="J124" s="224">
        <f>ROUND(I124*H124,2)</f>
        <v>0</v>
      </c>
      <c r="K124" s="225"/>
      <c r="L124" s="43"/>
      <c r="M124" s="226" t="s">
        <v>19</v>
      </c>
      <c r="N124" s="227" t="s">
        <v>45</v>
      </c>
      <c r="O124" s="83"/>
      <c r="P124" s="228">
        <f>O124*H124</f>
        <v>0</v>
      </c>
      <c r="Q124" s="228">
        <v>0</v>
      </c>
      <c r="R124" s="228">
        <f>Q124*H124</f>
        <v>0</v>
      </c>
      <c r="S124" s="228">
        <v>0.23499999999999999</v>
      </c>
      <c r="T124" s="229">
        <f>S124*H124</f>
        <v>55.459999999999994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230" t="s">
        <v>142</v>
      </c>
      <c r="AT124" s="230" t="s">
        <v>125</v>
      </c>
      <c r="AU124" s="230" t="s">
        <v>461</v>
      </c>
      <c r="AY124" s="16" t="s">
        <v>122</v>
      </c>
      <c r="BE124" s="231">
        <f>IF(N124="základní",J124,0)</f>
        <v>0</v>
      </c>
      <c r="BF124" s="231">
        <f>IF(N124="snížená",J124,0)</f>
        <v>0</v>
      </c>
      <c r="BG124" s="231">
        <f>IF(N124="zákl. přenesená",J124,0)</f>
        <v>0</v>
      </c>
      <c r="BH124" s="231">
        <f>IF(N124="sníž. přenesená",J124,0)</f>
        <v>0</v>
      </c>
      <c r="BI124" s="231">
        <f>IF(N124="nulová",J124,0)</f>
        <v>0</v>
      </c>
      <c r="BJ124" s="16" t="s">
        <v>82</v>
      </c>
      <c r="BK124" s="231">
        <f>ROUND(I124*H124,2)</f>
        <v>0</v>
      </c>
      <c r="BL124" s="16" t="s">
        <v>142</v>
      </c>
      <c r="BM124" s="230" t="s">
        <v>487</v>
      </c>
    </row>
    <row r="125" s="2" customFormat="1">
      <c r="A125" s="37"/>
      <c r="B125" s="38"/>
      <c r="C125" s="39"/>
      <c r="D125" s="232" t="s">
        <v>131</v>
      </c>
      <c r="E125" s="39"/>
      <c r="F125" s="233" t="s">
        <v>488</v>
      </c>
      <c r="G125" s="39"/>
      <c r="H125" s="39"/>
      <c r="I125" s="135"/>
      <c r="J125" s="39"/>
      <c r="K125" s="39"/>
      <c r="L125" s="43"/>
      <c r="M125" s="234"/>
      <c r="N125" s="235"/>
      <c r="O125" s="83"/>
      <c r="P125" s="83"/>
      <c r="Q125" s="83"/>
      <c r="R125" s="83"/>
      <c r="S125" s="83"/>
      <c r="T125" s="84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T125" s="16" t="s">
        <v>131</v>
      </c>
      <c r="AU125" s="16" t="s">
        <v>461</v>
      </c>
    </row>
    <row r="126" s="2" customFormat="1" ht="21.75" customHeight="1">
      <c r="A126" s="37"/>
      <c r="B126" s="38"/>
      <c r="C126" s="218" t="s">
        <v>263</v>
      </c>
      <c r="D126" s="218" t="s">
        <v>125</v>
      </c>
      <c r="E126" s="219" t="s">
        <v>489</v>
      </c>
      <c r="F126" s="220" t="s">
        <v>490</v>
      </c>
      <c r="G126" s="221" t="s">
        <v>232</v>
      </c>
      <c r="H126" s="222">
        <v>8</v>
      </c>
      <c r="I126" s="223"/>
      <c r="J126" s="224">
        <f>ROUND(I126*H126,2)</f>
        <v>0</v>
      </c>
      <c r="K126" s="225"/>
      <c r="L126" s="43"/>
      <c r="M126" s="226" t="s">
        <v>19</v>
      </c>
      <c r="N126" s="227" t="s">
        <v>45</v>
      </c>
      <c r="O126" s="83"/>
      <c r="P126" s="228">
        <f>O126*H126</f>
        <v>0</v>
      </c>
      <c r="Q126" s="228">
        <v>0</v>
      </c>
      <c r="R126" s="228">
        <f>Q126*H126</f>
        <v>0</v>
      </c>
      <c r="S126" s="228">
        <v>0.23000000000000001</v>
      </c>
      <c r="T126" s="229">
        <f>S126*H126</f>
        <v>1.8400000000000001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30" t="s">
        <v>142</v>
      </c>
      <c r="AT126" s="230" t="s">
        <v>125</v>
      </c>
      <c r="AU126" s="230" t="s">
        <v>461</v>
      </c>
      <c r="AY126" s="16" t="s">
        <v>122</v>
      </c>
      <c r="BE126" s="231">
        <f>IF(N126="základní",J126,0)</f>
        <v>0</v>
      </c>
      <c r="BF126" s="231">
        <f>IF(N126="snížená",J126,0)</f>
        <v>0</v>
      </c>
      <c r="BG126" s="231">
        <f>IF(N126="zákl. přenesená",J126,0)</f>
        <v>0</v>
      </c>
      <c r="BH126" s="231">
        <f>IF(N126="sníž. přenesená",J126,0)</f>
        <v>0</v>
      </c>
      <c r="BI126" s="231">
        <f>IF(N126="nulová",J126,0)</f>
        <v>0</v>
      </c>
      <c r="BJ126" s="16" t="s">
        <v>82</v>
      </c>
      <c r="BK126" s="231">
        <f>ROUND(I126*H126,2)</f>
        <v>0</v>
      </c>
      <c r="BL126" s="16" t="s">
        <v>142</v>
      </c>
      <c r="BM126" s="230" t="s">
        <v>491</v>
      </c>
    </row>
    <row r="127" s="2" customFormat="1">
      <c r="A127" s="37"/>
      <c r="B127" s="38"/>
      <c r="C127" s="39"/>
      <c r="D127" s="232" t="s">
        <v>131</v>
      </c>
      <c r="E127" s="39"/>
      <c r="F127" s="233" t="s">
        <v>492</v>
      </c>
      <c r="G127" s="39"/>
      <c r="H127" s="39"/>
      <c r="I127" s="135"/>
      <c r="J127" s="39"/>
      <c r="K127" s="39"/>
      <c r="L127" s="43"/>
      <c r="M127" s="234"/>
      <c r="N127" s="235"/>
      <c r="O127" s="83"/>
      <c r="P127" s="83"/>
      <c r="Q127" s="83"/>
      <c r="R127" s="83"/>
      <c r="S127" s="83"/>
      <c r="T127" s="84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T127" s="16" t="s">
        <v>131</v>
      </c>
      <c r="AU127" s="16" t="s">
        <v>461</v>
      </c>
    </row>
    <row r="128" s="2" customFormat="1" ht="21.75" customHeight="1">
      <c r="A128" s="37"/>
      <c r="B128" s="38"/>
      <c r="C128" s="218" t="s">
        <v>159</v>
      </c>
      <c r="D128" s="218" t="s">
        <v>125</v>
      </c>
      <c r="E128" s="219" t="s">
        <v>493</v>
      </c>
      <c r="F128" s="220" t="s">
        <v>490</v>
      </c>
      <c r="G128" s="221" t="s">
        <v>232</v>
      </c>
      <c r="H128" s="222">
        <v>375.80000000000001</v>
      </c>
      <c r="I128" s="223"/>
      <c r="J128" s="224">
        <f>ROUND(I128*H128,2)</f>
        <v>0</v>
      </c>
      <c r="K128" s="225"/>
      <c r="L128" s="43"/>
      <c r="M128" s="226" t="s">
        <v>19</v>
      </c>
      <c r="N128" s="227" t="s">
        <v>45</v>
      </c>
      <c r="O128" s="83"/>
      <c r="P128" s="228">
        <f>O128*H128</f>
        <v>0</v>
      </c>
      <c r="Q128" s="228">
        <v>0</v>
      </c>
      <c r="R128" s="228">
        <f>Q128*H128</f>
        <v>0</v>
      </c>
      <c r="S128" s="228">
        <v>0.23000000000000001</v>
      </c>
      <c r="T128" s="229">
        <f>S128*H128</f>
        <v>86.434000000000012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30" t="s">
        <v>142</v>
      </c>
      <c r="AT128" s="230" t="s">
        <v>125</v>
      </c>
      <c r="AU128" s="230" t="s">
        <v>461</v>
      </c>
      <c r="AY128" s="16" t="s">
        <v>122</v>
      </c>
      <c r="BE128" s="231">
        <f>IF(N128="základní",J128,0)</f>
        <v>0</v>
      </c>
      <c r="BF128" s="231">
        <f>IF(N128="snížená",J128,0)</f>
        <v>0</v>
      </c>
      <c r="BG128" s="231">
        <f>IF(N128="zákl. přenesená",J128,0)</f>
        <v>0</v>
      </c>
      <c r="BH128" s="231">
        <f>IF(N128="sníž. přenesená",J128,0)</f>
        <v>0</v>
      </c>
      <c r="BI128" s="231">
        <f>IF(N128="nulová",J128,0)</f>
        <v>0</v>
      </c>
      <c r="BJ128" s="16" t="s">
        <v>82</v>
      </c>
      <c r="BK128" s="231">
        <f>ROUND(I128*H128,2)</f>
        <v>0</v>
      </c>
      <c r="BL128" s="16" t="s">
        <v>142</v>
      </c>
      <c r="BM128" s="230" t="s">
        <v>494</v>
      </c>
    </row>
    <row r="129" s="2" customFormat="1">
      <c r="A129" s="37"/>
      <c r="B129" s="38"/>
      <c r="C129" s="39"/>
      <c r="D129" s="232" t="s">
        <v>131</v>
      </c>
      <c r="E129" s="39"/>
      <c r="F129" s="233" t="s">
        <v>495</v>
      </c>
      <c r="G129" s="39"/>
      <c r="H129" s="39"/>
      <c r="I129" s="135"/>
      <c r="J129" s="39"/>
      <c r="K129" s="39"/>
      <c r="L129" s="43"/>
      <c r="M129" s="234"/>
      <c r="N129" s="235"/>
      <c r="O129" s="83"/>
      <c r="P129" s="83"/>
      <c r="Q129" s="83"/>
      <c r="R129" s="83"/>
      <c r="S129" s="83"/>
      <c r="T129" s="84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T129" s="16" t="s">
        <v>131</v>
      </c>
      <c r="AU129" s="16" t="s">
        <v>461</v>
      </c>
    </row>
    <row r="130" s="2" customFormat="1" ht="21.75" customHeight="1">
      <c r="A130" s="37"/>
      <c r="B130" s="38"/>
      <c r="C130" s="218" t="s">
        <v>171</v>
      </c>
      <c r="D130" s="218" t="s">
        <v>125</v>
      </c>
      <c r="E130" s="219" t="s">
        <v>496</v>
      </c>
      <c r="F130" s="220" t="s">
        <v>497</v>
      </c>
      <c r="G130" s="221" t="s">
        <v>232</v>
      </c>
      <c r="H130" s="222">
        <v>66.200000000000003</v>
      </c>
      <c r="I130" s="223"/>
      <c r="J130" s="224">
        <f>ROUND(I130*H130,2)</f>
        <v>0</v>
      </c>
      <c r="K130" s="225"/>
      <c r="L130" s="43"/>
      <c r="M130" s="226" t="s">
        <v>19</v>
      </c>
      <c r="N130" s="227" t="s">
        <v>45</v>
      </c>
      <c r="O130" s="83"/>
      <c r="P130" s="228">
        <f>O130*H130</f>
        <v>0</v>
      </c>
      <c r="Q130" s="228">
        <v>0</v>
      </c>
      <c r="R130" s="228">
        <f>Q130*H130</f>
        <v>0</v>
      </c>
      <c r="S130" s="228">
        <v>0.11500000000000001</v>
      </c>
      <c r="T130" s="229">
        <f>S130*H130</f>
        <v>7.6130000000000004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30" t="s">
        <v>142</v>
      </c>
      <c r="AT130" s="230" t="s">
        <v>125</v>
      </c>
      <c r="AU130" s="230" t="s">
        <v>461</v>
      </c>
      <c r="AY130" s="16" t="s">
        <v>122</v>
      </c>
      <c r="BE130" s="231">
        <f>IF(N130="základní",J130,0)</f>
        <v>0</v>
      </c>
      <c r="BF130" s="231">
        <f>IF(N130="snížená",J130,0)</f>
        <v>0</v>
      </c>
      <c r="BG130" s="231">
        <f>IF(N130="zákl. přenesená",J130,0)</f>
        <v>0</v>
      </c>
      <c r="BH130" s="231">
        <f>IF(N130="sníž. přenesená",J130,0)</f>
        <v>0</v>
      </c>
      <c r="BI130" s="231">
        <f>IF(N130="nulová",J130,0)</f>
        <v>0</v>
      </c>
      <c r="BJ130" s="16" t="s">
        <v>82</v>
      </c>
      <c r="BK130" s="231">
        <f>ROUND(I130*H130,2)</f>
        <v>0</v>
      </c>
      <c r="BL130" s="16" t="s">
        <v>142</v>
      </c>
      <c r="BM130" s="230" t="s">
        <v>498</v>
      </c>
    </row>
    <row r="131" s="2" customFormat="1">
      <c r="A131" s="37"/>
      <c r="B131" s="38"/>
      <c r="C131" s="39"/>
      <c r="D131" s="232" t="s">
        <v>131</v>
      </c>
      <c r="E131" s="39"/>
      <c r="F131" s="233" t="s">
        <v>499</v>
      </c>
      <c r="G131" s="39"/>
      <c r="H131" s="39"/>
      <c r="I131" s="135"/>
      <c r="J131" s="39"/>
      <c r="K131" s="39"/>
      <c r="L131" s="43"/>
      <c r="M131" s="234"/>
      <c r="N131" s="235"/>
      <c r="O131" s="83"/>
      <c r="P131" s="83"/>
      <c r="Q131" s="83"/>
      <c r="R131" s="83"/>
      <c r="S131" s="83"/>
      <c r="T131" s="84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T131" s="16" t="s">
        <v>131</v>
      </c>
      <c r="AU131" s="16" t="s">
        <v>461</v>
      </c>
    </row>
    <row r="132" s="2" customFormat="1" ht="21.75" customHeight="1">
      <c r="A132" s="37"/>
      <c r="B132" s="38"/>
      <c r="C132" s="218" t="s">
        <v>500</v>
      </c>
      <c r="D132" s="218" t="s">
        <v>125</v>
      </c>
      <c r="E132" s="219" t="s">
        <v>501</v>
      </c>
      <c r="F132" s="220" t="s">
        <v>502</v>
      </c>
      <c r="G132" s="221" t="s">
        <v>226</v>
      </c>
      <c r="H132" s="222">
        <v>3.02</v>
      </c>
      <c r="I132" s="223"/>
      <c r="J132" s="224">
        <f>ROUND(I132*H132,2)</f>
        <v>0</v>
      </c>
      <c r="K132" s="225"/>
      <c r="L132" s="43"/>
      <c r="M132" s="226" t="s">
        <v>19</v>
      </c>
      <c r="N132" s="227" t="s">
        <v>45</v>
      </c>
      <c r="O132" s="83"/>
      <c r="P132" s="228">
        <f>O132*H132</f>
        <v>0</v>
      </c>
      <c r="Q132" s="228">
        <v>0</v>
      </c>
      <c r="R132" s="228">
        <f>Q132*H132</f>
        <v>0</v>
      </c>
      <c r="S132" s="228">
        <v>0</v>
      </c>
      <c r="T132" s="229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30" t="s">
        <v>129</v>
      </c>
      <c r="AT132" s="230" t="s">
        <v>125</v>
      </c>
      <c r="AU132" s="230" t="s">
        <v>461</v>
      </c>
      <c r="AY132" s="16" t="s">
        <v>122</v>
      </c>
      <c r="BE132" s="231">
        <f>IF(N132="základní",J132,0)</f>
        <v>0</v>
      </c>
      <c r="BF132" s="231">
        <f>IF(N132="snížená",J132,0)</f>
        <v>0</v>
      </c>
      <c r="BG132" s="231">
        <f>IF(N132="zákl. přenesená",J132,0)</f>
        <v>0</v>
      </c>
      <c r="BH132" s="231">
        <f>IF(N132="sníž. přenesená",J132,0)</f>
        <v>0</v>
      </c>
      <c r="BI132" s="231">
        <f>IF(N132="nulová",J132,0)</f>
        <v>0</v>
      </c>
      <c r="BJ132" s="16" t="s">
        <v>82</v>
      </c>
      <c r="BK132" s="231">
        <f>ROUND(I132*H132,2)</f>
        <v>0</v>
      </c>
      <c r="BL132" s="16" t="s">
        <v>129</v>
      </c>
      <c r="BM132" s="230" t="s">
        <v>503</v>
      </c>
    </row>
    <row r="133" s="2" customFormat="1">
      <c r="A133" s="37"/>
      <c r="B133" s="38"/>
      <c r="C133" s="39"/>
      <c r="D133" s="232" t="s">
        <v>196</v>
      </c>
      <c r="E133" s="39"/>
      <c r="F133" s="233" t="s">
        <v>504</v>
      </c>
      <c r="G133" s="39"/>
      <c r="H133" s="39"/>
      <c r="I133" s="135"/>
      <c r="J133" s="39"/>
      <c r="K133" s="39"/>
      <c r="L133" s="43"/>
      <c r="M133" s="234"/>
      <c r="N133" s="235"/>
      <c r="O133" s="83"/>
      <c r="P133" s="83"/>
      <c r="Q133" s="83"/>
      <c r="R133" s="83"/>
      <c r="S133" s="83"/>
      <c r="T133" s="84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T133" s="16" t="s">
        <v>196</v>
      </c>
      <c r="AU133" s="16" t="s">
        <v>461</v>
      </c>
    </row>
    <row r="134" s="2" customFormat="1">
      <c r="A134" s="37"/>
      <c r="B134" s="38"/>
      <c r="C134" s="39"/>
      <c r="D134" s="232" t="s">
        <v>131</v>
      </c>
      <c r="E134" s="39"/>
      <c r="F134" s="233" t="s">
        <v>505</v>
      </c>
      <c r="G134" s="39"/>
      <c r="H134" s="39"/>
      <c r="I134" s="135"/>
      <c r="J134" s="39"/>
      <c r="K134" s="39"/>
      <c r="L134" s="43"/>
      <c r="M134" s="234"/>
      <c r="N134" s="235"/>
      <c r="O134" s="83"/>
      <c r="P134" s="83"/>
      <c r="Q134" s="83"/>
      <c r="R134" s="83"/>
      <c r="S134" s="83"/>
      <c r="T134" s="84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T134" s="16" t="s">
        <v>131</v>
      </c>
      <c r="AU134" s="16" t="s">
        <v>461</v>
      </c>
    </row>
    <row r="135" s="2" customFormat="1" ht="21.75" customHeight="1">
      <c r="A135" s="37"/>
      <c r="B135" s="38"/>
      <c r="C135" s="218" t="s">
        <v>506</v>
      </c>
      <c r="D135" s="218" t="s">
        <v>125</v>
      </c>
      <c r="E135" s="219" t="s">
        <v>507</v>
      </c>
      <c r="F135" s="220" t="s">
        <v>508</v>
      </c>
      <c r="G135" s="221" t="s">
        <v>226</v>
      </c>
      <c r="H135" s="222">
        <v>208.69999999999999</v>
      </c>
      <c r="I135" s="223"/>
      <c r="J135" s="224">
        <f>ROUND(I135*H135,2)</f>
        <v>0</v>
      </c>
      <c r="K135" s="225"/>
      <c r="L135" s="43"/>
      <c r="M135" s="226" t="s">
        <v>19</v>
      </c>
      <c r="N135" s="227" t="s">
        <v>45</v>
      </c>
      <c r="O135" s="83"/>
      <c r="P135" s="228">
        <f>O135*H135</f>
        <v>0</v>
      </c>
      <c r="Q135" s="228">
        <v>0</v>
      </c>
      <c r="R135" s="228">
        <f>Q135*H135</f>
        <v>0</v>
      </c>
      <c r="S135" s="228">
        <v>0</v>
      </c>
      <c r="T135" s="229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30" t="s">
        <v>129</v>
      </c>
      <c r="AT135" s="230" t="s">
        <v>125</v>
      </c>
      <c r="AU135" s="230" t="s">
        <v>461</v>
      </c>
      <c r="AY135" s="16" t="s">
        <v>122</v>
      </c>
      <c r="BE135" s="231">
        <f>IF(N135="základní",J135,0)</f>
        <v>0</v>
      </c>
      <c r="BF135" s="231">
        <f>IF(N135="snížená",J135,0)</f>
        <v>0</v>
      </c>
      <c r="BG135" s="231">
        <f>IF(N135="zákl. přenesená",J135,0)</f>
        <v>0</v>
      </c>
      <c r="BH135" s="231">
        <f>IF(N135="sníž. přenesená",J135,0)</f>
        <v>0</v>
      </c>
      <c r="BI135" s="231">
        <f>IF(N135="nulová",J135,0)</f>
        <v>0</v>
      </c>
      <c r="BJ135" s="16" t="s">
        <v>82</v>
      </c>
      <c r="BK135" s="231">
        <f>ROUND(I135*H135,2)</f>
        <v>0</v>
      </c>
      <c r="BL135" s="16" t="s">
        <v>129</v>
      </c>
      <c r="BM135" s="230" t="s">
        <v>509</v>
      </c>
    </row>
    <row r="136" s="2" customFormat="1">
      <c r="A136" s="37"/>
      <c r="B136" s="38"/>
      <c r="C136" s="39"/>
      <c r="D136" s="232" t="s">
        <v>196</v>
      </c>
      <c r="E136" s="39"/>
      <c r="F136" s="233" t="s">
        <v>510</v>
      </c>
      <c r="G136" s="39"/>
      <c r="H136" s="39"/>
      <c r="I136" s="135"/>
      <c r="J136" s="39"/>
      <c r="K136" s="39"/>
      <c r="L136" s="43"/>
      <c r="M136" s="234"/>
      <c r="N136" s="235"/>
      <c r="O136" s="83"/>
      <c r="P136" s="83"/>
      <c r="Q136" s="83"/>
      <c r="R136" s="83"/>
      <c r="S136" s="83"/>
      <c r="T136" s="84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T136" s="16" t="s">
        <v>196</v>
      </c>
      <c r="AU136" s="16" t="s">
        <v>461</v>
      </c>
    </row>
    <row r="137" s="2" customFormat="1">
      <c r="A137" s="37"/>
      <c r="B137" s="38"/>
      <c r="C137" s="39"/>
      <c r="D137" s="232" t="s">
        <v>131</v>
      </c>
      <c r="E137" s="39"/>
      <c r="F137" s="233" t="s">
        <v>511</v>
      </c>
      <c r="G137" s="39"/>
      <c r="H137" s="39"/>
      <c r="I137" s="135"/>
      <c r="J137" s="39"/>
      <c r="K137" s="39"/>
      <c r="L137" s="43"/>
      <c r="M137" s="234"/>
      <c r="N137" s="235"/>
      <c r="O137" s="83"/>
      <c r="P137" s="83"/>
      <c r="Q137" s="83"/>
      <c r="R137" s="83"/>
      <c r="S137" s="83"/>
      <c r="T137" s="84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T137" s="16" t="s">
        <v>131</v>
      </c>
      <c r="AU137" s="16" t="s">
        <v>461</v>
      </c>
    </row>
    <row r="138" s="2" customFormat="1" ht="21.75" customHeight="1">
      <c r="A138" s="37"/>
      <c r="B138" s="38"/>
      <c r="C138" s="218" t="s">
        <v>512</v>
      </c>
      <c r="D138" s="218" t="s">
        <v>125</v>
      </c>
      <c r="E138" s="219" t="s">
        <v>513</v>
      </c>
      <c r="F138" s="220" t="s">
        <v>514</v>
      </c>
      <c r="G138" s="221" t="s">
        <v>226</v>
      </c>
      <c r="H138" s="222">
        <v>3965</v>
      </c>
      <c r="I138" s="223"/>
      <c r="J138" s="224">
        <f>ROUND(I138*H138,2)</f>
        <v>0</v>
      </c>
      <c r="K138" s="225"/>
      <c r="L138" s="43"/>
      <c r="M138" s="226" t="s">
        <v>19</v>
      </c>
      <c r="N138" s="227" t="s">
        <v>45</v>
      </c>
      <c r="O138" s="83"/>
      <c r="P138" s="228">
        <f>O138*H138</f>
        <v>0</v>
      </c>
      <c r="Q138" s="228">
        <v>0</v>
      </c>
      <c r="R138" s="228">
        <f>Q138*H138</f>
        <v>0</v>
      </c>
      <c r="S138" s="228">
        <v>0</v>
      </c>
      <c r="T138" s="229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30" t="s">
        <v>129</v>
      </c>
      <c r="AT138" s="230" t="s">
        <v>125</v>
      </c>
      <c r="AU138" s="230" t="s">
        <v>461</v>
      </c>
      <c r="AY138" s="16" t="s">
        <v>122</v>
      </c>
      <c r="BE138" s="231">
        <f>IF(N138="základní",J138,0)</f>
        <v>0</v>
      </c>
      <c r="BF138" s="231">
        <f>IF(N138="snížená",J138,0)</f>
        <v>0</v>
      </c>
      <c r="BG138" s="231">
        <f>IF(N138="zákl. přenesená",J138,0)</f>
        <v>0</v>
      </c>
      <c r="BH138" s="231">
        <f>IF(N138="sníž. přenesená",J138,0)</f>
        <v>0</v>
      </c>
      <c r="BI138" s="231">
        <f>IF(N138="nulová",J138,0)</f>
        <v>0</v>
      </c>
      <c r="BJ138" s="16" t="s">
        <v>82</v>
      </c>
      <c r="BK138" s="231">
        <f>ROUND(I138*H138,2)</f>
        <v>0</v>
      </c>
      <c r="BL138" s="16" t="s">
        <v>129</v>
      </c>
      <c r="BM138" s="230" t="s">
        <v>515</v>
      </c>
    </row>
    <row r="139" s="2" customFormat="1">
      <c r="A139" s="37"/>
      <c r="B139" s="38"/>
      <c r="C139" s="39"/>
      <c r="D139" s="232" t="s">
        <v>196</v>
      </c>
      <c r="E139" s="39"/>
      <c r="F139" s="233" t="s">
        <v>510</v>
      </c>
      <c r="G139" s="39"/>
      <c r="H139" s="39"/>
      <c r="I139" s="135"/>
      <c r="J139" s="39"/>
      <c r="K139" s="39"/>
      <c r="L139" s="43"/>
      <c r="M139" s="234"/>
      <c r="N139" s="235"/>
      <c r="O139" s="83"/>
      <c r="P139" s="83"/>
      <c r="Q139" s="83"/>
      <c r="R139" s="83"/>
      <c r="S139" s="83"/>
      <c r="T139" s="84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T139" s="16" t="s">
        <v>196</v>
      </c>
      <c r="AU139" s="16" t="s">
        <v>461</v>
      </c>
    </row>
    <row r="140" s="2" customFormat="1">
      <c r="A140" s="37"/>
      <c r="B140" s="38"/>
      <c r="C140" s="39"/>
      <c r="D140" s="232" t="s">
        <v>131</v>
      </c>
      <c r="E140" s="39"/>
      <c r="F140" s="233" t="s">
        <v>516</v>
      </c>
      <c r="G140" s="39"/>
      <c r="H140" s="39"/>
      <c r="I140" s="135"/>
      <c r="J140" s="39"/>
      <c r="K140" s="39"/>
      <c r="L140" s="43"/>
      <c r="M140" s="234"/>
      <c r="N140" s="235"/>
      <c r="O140" s="83"/>
      <c r="P140" s="83"/>
      <c r="Q140" s="83"/>
      <c r="R140" s="83"/>
      <c r="S140" s="83"/>
      <c r="T140" s="84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T140" s="16" t="s">
        <v>131</v>
      </c>
      <c r="AU140" s="16" t="s">
        <v>461</v>
      </c>
    </row>
    <row r="141" s="2" customFormat="1" ht="21.75" customHeight="1">
      <c r="A141" s="37"/>
      <c r="B141" s="38"/>
      <c r="C141" s="218" t="s">
        <v>517</v>
      </c>
      <c r="D141" s="218" t="s">
        <v>125</v>
      </c>
      <c r="E141" s="219" t="s">
        <v>501</v>
      </c>
      <c r="F141" s="220" t="s">
        <v>502</v>
      </c>
      <c r="G141" s="221" t="s">
        <v>226</v>
      </c>
      <c r="H141" s="222">
        <v>72.090000000000003</v>
      </c>
      <c r="I141" s="223"/>
      <c r="J141" s="224">
        <f>ROUND(I141*H141,2)</f>
        <v>0</v>
      </c>
      <c r="K141" s="225"/>
      <c r="L141" s="43"/>
      <c r="M141" s="226" t="s">
        <v>19</v>
      </c>
      <c r="N141" s="227" t="s">
        <v>45</v>
      </c>
      <c r="O141" s="83"/>
      <c r="P141" s="228">
        <f>O141*H141</f>
        <v>0</v>
      </c>
      <c r="Q141" s="228">
        <v>0</v>
      </c>
      <c r="R141" s="228">
        <f>Q141*H141</f>
        <v>0</v>
      </c>
      <c r="S141" s="228">
        <v>0</v>
      </c>
      <c r="T141" s="229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30" t="s">
        <v>129</v>
      </c>
      <c r="AT141" s="230" t="s">
        <v>125</v>
      </c>
      <c r="AU141" s="230" t="s">
        <v>461</v>
      </c>
      <c r="AY141" s="16" t="s">
        <v>122</v>
      </c>
      <c r="BE141" s="231">
        <f>IF(N141="základní",J141,0)</f>
        <v>0</v>
      </c>
      <c r="BF141" s="231">
        <f>IF(N141="snížená",J141,0)</f>
        <v>0</v>
      </c>
      <c r="BG141" s="231">
        <f>IF(N141="zákl. přenesená",J141,0)</f>
        <v>0</v>
      </c>
      <c r="BH141" s="231">
        <f>IF(N141="sníž. přenesená",J141,0)</f>
        <v>0</v>
      </c>
      <c r="BI141" s="231">
        <f>IF(N141="nulová",J141,0)</f>
        <v>0</v>
      </c>
      <c r="BJ141" s="16" t="s">
        <v>82</v>
      </c>
      <c r="BK141" s="231">
        <f>ROUND(I141*H141,2)</f>
        <v>0</v>
      </c>
      <c r="BL141" s="16" t="s">
        <v>129</v>
      </c>
      <c r="BM141" s="230" t="s">
        <v>518</v>
      </c>
    </row>
    <row r="142" s="2" customFormat="1">
      <c r="A142" s="37"/>
      <c r="B142" s="38"/>
      <c r="C142" s="39"/>
      <c r="D142" s="232" t="s">
        <v>196</v>
      </c>
      <c r="E142" s="39"/>
      <c r="F142" s="233" t="s">
        <v>504</v>
      </c>
      <c r="G142" s="39"/>
      <c r="H142" s="39"/>
      <c r="I142" s="135"/>
      <c r="J142" s="39"/>
      <c r="K142" s="39"/>
      <c r="L142" s="43"/>
      <c r="M142" s="234"/>
      <c r="N142" s="235"/>
      <c r="O142" s="83"/>
      <c r="P142" s="83"/>
      <c r="Q142" s="83"/>
      <c r="R142" s="83"/>
      <c r="S142" s="83"/>
      <c r="T142" s="84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T142" s="16" t="s">
        <v>196</v>
      </c>
      <c r="AU142" s="16" t="s">
        <v>461</v>
      </c>
    </row>
    <row r="143" s="2" customFormat="1">
      <c r="A143" s="37"/>
      <c r="B143" s="38"/>
      <c r="C143" s="39"/>
      <c r="D143" s="232" t="s">
        <v>131</v>
      </c>
      <c r="E143" s="39"/>
      <c r="F143" s="233" t="s">
        <v>519</v>
      </c>
      <c r="G143" s="39"/>
      <c r="H143" s="39"/>
      <c r="I143" s="135"/>
      <c r="J143" s="39"/>
      <c r="K143" s="39"/>
      <c r="L143" s="43"/>
      <c r="M143" s="234"/>
      <c r="N143" s="235"/>
      <c r="O143" s="83"/>
      <c r="P143" s="83"/>
      <c r="Q143" s="83"/>
      <c r="R143" s="83"/>
      <c r="S143" s="83"/>
      <c r="T143" s="84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T143" s="16" t="s">
        <v>131</v>
      </c>
      <c r="AU143" s="16" t="s">
        <v>461</v>
      </c>
    </row>
    <row r="144" s="2" customFormat="1" ht="21.75" customHeight="1">
      <c r="A144" s="37"/>
      <c r="B144" s="38"/>
      <c r="C144" s="218" t="s">
        <v>520</v>
      </c>
      <c r="D144" s="218" t="s">
        <v>125</v>
      </c>
      <c r="E144" s="219" t="s">
        <v>521</v>
      </c>
      <c r="F144" s="220" t="s">
        <v>522</v>
      </c>
      <c r="G144" s="221" t="s">
        <v>226</v>
      </c>
      <c r="H144" s="222">
        <v>144.18000000000001</v>
      </c>
      <c r="I144" s="223"/>
      <c r="J144" s="224">
        <f>ROUND(I144*H144,2)</f>
        <v>0</v>
      </c>
      <c r="K144" s="225"/>
      <c r="L144" s="43"/>
      <c r="M144" s="226" t="s">
        <v>19</v>
      </c>
      <c r="N144" s="227" t="s">
        <v>45</v>
      </c>
      <c r="O144" s="83"/>
      <c r="P144" s="228">
        <f>O144*H144</f>
        <v>0</v>
      </c>
      <c r="Q144" s="228">
        <v>0</v>
      </c>
      <c r="R144" s="228">
        <f>Q144*H144</f>
        <v>0</v>
      </c>
      <c r="S144" s="228">
        <v>0</v>
      </c>
      <c r="T144" s="229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30" t="s">
        <v>129</v>
      </c>
      <c r="AT144" s="230" t="s">
        <v>125</v>
      </c>
      <c r="AU144" s="230" t="s">
        <v>461</v>
      </c>
      <c r="AY144" s="16" t="s">
        <v>122</v>
      </c>
      <c r="BE144" s="231">
        <f>IF(N144="základní",J144,0)</f>
        <v>0</v>
      </c>
      <c r="BF144" s="231">
        <f>IF(N144="snížená",J144,0)</f>
        <v>0</v>
      </c>
      <c r="BG144" s="231">
        <f>IF(N144="zákl. přenesená",J144,0)</f>
        <v>0</v>
      </c>
      <c r="BH144" s="231">
        <f>IF(N144="sníž. přenesená",J144,0)</f>
        <v>0</v>
      </c>
      <c r="BI144" s="231">
        <f>IF(N144="nulová",J144,0)</f>
        <v>0</v>
      </c>
      <c r="BJ144" s="16" t="s">
        <v>82</v>
      </c>
      <c r="BK144" s="231">
        <f>ROUND(I144*H144,2)</f>
        <v>0</v>
      </c>
      <c r="BL144" s="16" t="s">
        <v>129</v>
      </c>
      <c r="BM144" s="230" t="s">
        <v>523</v>
      </c>
    </row>
    <row r="145" s="2" customFormat="1">
      <c r="A145" s="37"/>
      <c r="B145" s="38"/>
      <c r="C145" s="39"/>
      <c r="D145" s="232" t="s">
        <v>196</v>
      </c>
      <c r="E145" s="39"/>
      <c r="F145" s="233" t="s">
        <v>504</v>
      </c>
      <c r="G145" s="39"/>
      <c r="H145" s="39"/>
      <c r="I145" s="135"/>
      <c r="J145" s="39"/>
      <c r="K145" s="39"/>
      <c r="L145" s="43"/>
      <c r="M145" s="234"/>
      <c r="N145" s="235"/>
      <c r="O145" s="83"/>
      <c r="P145" s="83"/>
      <c r="Q145" s="83"/>
      <c r="R145" s="83"/>
      <c r="S145" s="83"/>
      <c r="T145" s="84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T145" s="16" t="s">
        <v>196</v>
      </c>
      <c r="AU145" s="16" t="s">
        <v>461</v>
      </c>
    </row>
    <row r="146" s="2" customFormat="1">
      <c r="A146" s="37"/>
      <c r="B146" s="38"/>
      <c r="C146" s="39"/>
      <c r="D146" s="232" t="s">
        <v>131</v>
      </c>
      <c r="E146" s="39"/>
      <c r="F146" s="233" t="s">
        <v>524</v>
      </c>
      <c r="G146" s="39"/>
      <c r="H146" s="39"/>
      <c r="I146" s="135"/>
      <c r="J146" s="39"/>
      <c r="K146" s="39"/>
      <c r="L146" s="43"/>
      <c r="M146" s="234"/>
      <c r="N146" s="235"/>
      <c r="O146" s="83"/>
      <c r="P146" s="83"/>
      <c r="Q146" s="83"/>
      <c r="R146" s="83"/>
      <c r="S146" s="83"/>
      <c r="T146" s="84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T146" s="16" t="s">
        <v>131</v>
      </c>
      <c r="AU146" s="16" t="s">
        <v>461</v>
      </c>
    </row>
    <row r="147" s="2" customFormat="1" ht="21.75" customHeight="1">
      <c r="A147" s="37"/>
      <c r="B147" s="38"/>
      <c r="C147" s="218" t="s">
        <v>525</v>
      </c>
      <c r="D147" s="218" t="s">
        <v>125</v>
      </c>
      <c r="E147" s="219" t="s">
        <v>526</v>
      </c>
      <c r="F147" s="220" t="s">
        <v>527</v>
      </c>
      <c r="G147" s="221" t="s">
        <v>226</v>
      </c>
      <c r="H147" s="222">
        <v>48.719999999999999</v>
      </c>
      <c r="I147" s="223"/>
      <c r="J147" s="224">
        <f>ROUND(I147*H147,2)</f>
        <v>0</v>
      </c>
      <c r="K147" s="225"/>
      <c r="L147" s="43"/>
      <c r="M147" s="226" t="s">
        <v>19</v>
      </c>
      <c r="N147" s="227" t="s">
        <v>45</v>
      </c>
      <c r="O147" s="83"/>
      <c r="P147" s="228">
        <f>O147*H147</f>
        <v>0</v>
      </c>
      <c r="Q147" s="228">
        <v>0</v>
      </c>
      <c r="R147" s="228">
        <f>Q147*H147</f>
        <v>0</v>
      </c>
      <c r="S147" s="228">
        <v>0</v>
      </c>
      <c r="T147" s="229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30" t="s">
        <v>142</v>
      </c>
      <c r="AT147" s="230" t="s">
        <v>125</v>
      </c>
      <c r="AU147" s="230" t="s">
        <v>461</v>
      </c>
      <c r="AY147" s="16" t="s">
        <v>122</v>
      </c>
      <c r="BE147" s="231">
        <f>IF(N147="základní",J147,0)</f>
        <v>0</v>
      </c>
      <c r="BF147" s="231">
        <f>IF(N147="snížená",J147,0)</f>
        <v>0</v>
      </c>
      <c r="BG147" s="231">
        <f>IF(N147="zákl. přenesená",J147,0)</f>
        <v>0</v>
      </c>
      <c r="BH147" s="231">
        <f>IF(N147="sníž. přenesená",J147,0)</f>
        <v>0</v>
      </c>
      <c r="BI147" s="231">
        <f>IF(N147="nulová",J147,0)</f>
        <v>0</v>
      </c>
      <c r="BJ147" s="16" t="s">
        <v>82</v>
      </c>
      <c r="BK147" s="231">
        <f>ROUND(I147*H147,2)</f>
        <v>0</v>
      </c>
      <c r="BL147" s="16" t="s">
        <v>142</v>
      </c>
      <c r="BM147" s="230" t="s">
        <v>528</v>
      </c>
    </row>
    <row r="148" s="2" customFormat="1">
      <c r="A148" s="37"/>
      <c r="B148" s="38"/>
      <c r="C148" s="39"/>
      <c r="D148" s="232" t="s">
        <v>196</v>
      </c>
      <c r="E148" s="39"/>
      <c r="F148" s="233" t="s">
        <v>529</v>
      </c>
      <c r="G148" s="39"/>
      <c r="H148" s="39"/>
      <c r="I148" s="135"/>
      <c r="J148" s="39"/>
      <c r="K148" s="39"/>
      <c r="L148" s="43"/>
      <c r="M148" s="234"/>
      <c r="N148" s="235"/>
      <c r="O148" s="83"/>
      <c r="P148" s="83"/>
      <c r="Q148" s="83"/>
      <c r="R148" s="83"/>
      <c r="S148" s="83"/>
      <c r="T148" s="84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T148" s="16" t="s">
        <v>196</v>
      </c>
      <c r="AU148" s="16" t="s">
        <v>461</v>
      </c>
    </row>
    <row r="149" s="2" customFormat="1">
      <c r="A149" s="37"/>
      <c r="B149" s="38"/>
      <c r="C149" s="39"/>
      <c r="D149" s="232" t="s">
        <v>131</v>
      </c>
      <c r="E149" s="39"/>
      <c r="F149" s="233" t="s">
        <v>530</v>
      </c>
      <c r="G149" s="39"/>
      <c r="H149" s="39"/>
      <c r="I149" s="135"/>
      <c r="J149" s="39"/>
      <c r="K149" s="39"/>
      <c r="L149" s="43"/>
      <c r="M149" s="234"/>
      <c r="N149" s="235"/>
      <c r="O149" s="83"/>
      <c r="P149" s="83"/>
      <c r="Q149" s="83"/>
      <c r="R149" s="83"/>
      <c r="S149" s="83"/>
      <c r="T149" s="84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T149" s="16" t="s">
        <v>131</v>
      </c>
      <c r="AU149" s="16" t="s">
        <v>461</v>
      </c>
    </row>
    <row r="150" s="2" customFormat="1" ht="21.75" customHeight="1">
      <c r="A150" s="37"/>
      <c r="B150" s="38"/>
      <c r="C150" s="218" t="s">
        <v>531</v>
      </c>
      <c r="D150" s="218" t="s">
        <v>125</v>
      </c>
      <c r="E150" s="219" t="s">
        <v>532</v>
      </c>
      <c r="F150" s="220" t="s">
        <v>533</v>
      </c>
      <c r="G150" s="221" t="s">
        <v>226</v>
      </c>
      <c r="H150" s="222">
        <v>45.409999999999997</v>
      </c>
      <c r="I150" s="223"/>
      <c r="J150" s="224">
        <f>ROUND(I150*H150,2)</f>
        <v>0</v>
      </c>
      <c r="K150" s="225"/>
      <c r="L150" s="43"/>
      <c r="M150" s="226" t="s">
        <v>19</v>
      </c>
      <c r="N150" s="227" t="s">
        <v>45</v>
      </c>
      <c r="O150" s="83"/>
      <c r="P150" s="228">
        <f>O150*H150</f>
        <v>0</v>
      </c>
      <c r="Q150" s="228">
        <v>0</v>
      </c>
      <c r="R150" s="228">
        <f>Q150*H150</f>
        <v>0</v>
      </c>
      <c r="S150" s="228">
        <v>0</v>
      </c>
      <c r="T150" s="229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30" t="s">
        <v>142</v>
      </c>
      <c r="AT150" s="230" t="s">
        <v>125</v>
      </c>
      <c r="AU150" s="230" t="s">
        <v>461</v>
      </c>
      <c r="AY150" s="16" t="s">
        <v>122</v>
      </c>
      <c r="BE150" s="231">
        <f>IF(N150="základní",J150,0)</f>
        <v>0</v>
      </c>
      <c r="BF150" s="231">
        <f>IF(N150="snížená",J150,0)</f>
        <v>0</v>
      </c>
      <c r="BG150" s="231">
        <f>IF(N150="zákl. přenesená",J150,0)</f>
        <v>0</v>
      </c>
      <c r="BH150" s="231">
        <f>IF(N150="sníž. přenesená",J150,0)</f>
        <v>0</v>
      </c>
      <c r="BI150" s="231">
        <f>IF(N150="nulová",J150,0)</f>
        <v>0</v>
      </c>
      <c r="BJ150" s="16" t="s">
        <v>82</v>
      </c>
      <c r="BK150" s="231">
        <f>ROUND(I150*H150,2)</f>
        <v>0</v>
      </c>
      <c r="BL150" s="16" t="s">
        <v>142</v>
      </c>
      <c r="BM150" s="230" t="s">
        <v>534</v>
      </c>
    </row>
    <row r="151" s="2" customFormat="1">
      <c r="A151" s="37"/>
      <c r="B151" s="38"/>
      <c r="C151" s="39"/>
      <c r="D151" s="232" t="s">
        <v>196</v>
      </c>
      <c r="E151" s="39"/>
      <c r="F151" s="233" t="s">
        <v>529</v>
      </c>
      <c r="G151" s="39"/>
      <c r="H151" s="39"/>
      <c r="I151" s="135"/>
      <c r="J151" s="39"/>
      <c r="K151" s="39"/>
      <c r="L151" s="43"/>
      <c r="M151" s="234"/>
      <c r="N151" s="235"/>
      <c r="O151" s="83"/>
      <c r="P151" s="83"/>
      <c r="Q151" s="83"/>
      <c r="R151" s="83"/>
      <c r="S151" s="83"/>
      <c r="T151" s="84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T151" s="16" t="s">
        <v>196</v>
      </c>
      <c r="AU151" s="16" t="s">
        <v>461</v>
      </c>
    </row>
    <row r="152" s="2" customFormat="1">
      <c r="A152" s="37"/>
      <c r="B152" s="38"/>
      <c r="C152" s="39"/>
      <c r="D152" s="232" t="s">
        <v>131</v>
      </c>
      <c r="E152" s="39"/>
      <c r="F152" s="233" t="s">
        <v>535</v>
      </c>
      <c r="G152" s="39"/>
      <c r="H152" s="39"/>
      <c r="I152" s="135"/>
      <c r="J152" s="39"/>
      <c r="K152" s="39"/>
      <c r="L152" s="43"/>
      <c r="M152" s="234"/>
      <c r="N152" s="235"/>
      <c r="O152" s="83"/>
      <c r="P152" s="83"/>
      <c r="Q152" s="83"/>
      <c r="R152" s="83"/>
      <c r="S152" s="83"/>
      <c r="T152" s="84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T152" s="16" t="s">
        <v>131</v>
      </c>
      <c r="AU152" s="16" t="s">
        <v>461</v>
      </c>
    </row>
    <row r="153" s="2" customFormat="1" ht="21.75" customHeight="1">
      <c r="A153" s="37"/>
      <c r="B153" s="38"/>
      <c r="C153" s="218" t="s">
        <v>536</v>
      </c>
      <c r="D153" s="218" t="s">
        <v>125</v>
      </c>
      <c r="E153" s="219" t="s">
        <v>256</v>
      </c>
      <c r="F153" s="220" t="s">
        <v>257</v>
      </c>
      <c r="G153" s="221" t="s">
        <v>226</v>
      </c>
      <c r="H153" s="222">
        <v>118.59999999999999</v>
      </c>
      <c r="I153" s="223"/>
      <c r="J153" s="224">
        <f>ROUND(I153*H153,2)</f>
        <v>0</v>
      </c>
      <c r="K153" s="225"/>
      <c r="L153" s="43"/>
      <c r="M153" s="226" t="s">
        <v>19</v>
      </c>
      <c r="N153" s="227" t="s">
        <v>45</v>
      </c>
      <c r="O153" s="83"/>
      <c r="P153" s="228">
        <f>O153*H153</f>
        <v>0</v>
      </c>
      <c r="Q153" s="228">
        <v>0</v>
      </c>
      <c r="R153" s="228">
        <f>Q153*H153</f>
        <v>0</v>
      </c>
      <c r="S153" s="228">
        <v>0</v>
      </c>
      <c r="T153" s="229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30" t="s">
        <v>142</v>
      </c>
      <c r="AT153" s="230" t="s">
        <v>125</v>
      </c>
      <c r="AU153" s="230" t="s">
        <v>461</v>
      </c>
      <c r="AY153" s="16" t="s">
        <v>122</v>
      </c>
      <c r="BE153" s="231">
        <f>IF(N153="základní",J153,0)</f>
        <v>0</v>
      </c>
      <c r="BF153" s="231">
        <f>IF(N153="snížená",J153,0)</f>
        <v>0</v>
      </c>
      <c r="BG153" s="231">
        <f>IF(N153="zákl. přenesená",J153,0)</f>
        <v>0</v>
      </c>
      <c r="BH153" s="231">
        <f>IF(N153="sníž. přenesená",J153,0)</f>
        <v>0</v>
      </c>
      <c r="BI153" s="231">
        <f>IF(N153="nulová",J153,0)</f>
        <v>0</v>
      </c>
      <c r="BJ153" s="16" t="s">
        <v>82</v>
      </c>
      <c r="BK153" s="231">
        <f>ROUND(I153*H153,2)</f>
        <v>0</v>
      </c>
      <c r="BL153" s="16" t="s">
        <v>142</v>
      </c>
      <c r="BM153" s="230" t="s">
        <v>537</v>
      </c>
    </row>
    <row r="154" s="2" customFormat="1">
      <c r="A154" s="37"/>
      <c r="B154" s="38"/>
      <c r="C154" s="39"/>
      <c r="D154" s="232" t="s">
        <v>196</v>
      </c>
      <c r="E154" s="39"/>
      <c r="F154" s="233" t="s">
        <v>259</v>
      </c>
      <c r="G154" s="39"/>
      <c r="H154" s="39"/>
      <c r="I154" s="135"/>
      <c r="J154" s="39"/>
      <c r="K154" s="39"/>
      <c r="L154" s="43"/>
      <c r="M154" s="234"/>
      <c r="N154" s="235"/>
      <c r="O154" s="83"/>
      <c r="P154" s="83"/>
      <c r="Q154" s="83"/>
      <c r="R154" s="83"/>
      <c r="S154" s="83"/>
      <c r="T154" s="84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T154" s="16" t="s">
        <v>196</v>
      </c>
      <c r="AU154" s="16" t="s">
        <v>461</v>
      </c>
    </row>
    <row r="155" s="2" customFormat="1">
      <c r="A155" s="37"/>
      <c r="B155" s="38"/>
      <c r="C155" s="39"/>
      <c r="D155" s="232" t="s">
        <v>131</v>
      </c>
      <c r="E155" s="39"/>
      <c r="F155" s="233" t="s">
        <v>538</v>
      </c>
      <c r="G155" s="39"/>
      <c r="H155" s="39"/>
      <c r="I155" s="135"/>
      <c r="J155" s="39"/>
      <c r="K155" s="39"/>
      <c r="L155" s="43"/>
      <c r="M155" s="234"/>
      <c r="N155" s="235"/>
      <c r="O155" s="83"/>
      <c r="P155" s="83"/>
      <c r="Q155" s="83"/>
      <c r="R155" s="83"/>
      <c r="S155" s="83"/>
      <c r="T155" s="84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T155" s="16" t="s">
        <v>131</v>
      </c>
      <c r="AU155" s="16" t="s">
        <v>461</v>
      </c>
    </row>
    <row r="156" s="12" customFormat="1" ht="20.88" customHeight="1">
      <c r="A156" s="12"/>
      <c r="B156" s="202"/>
      <c r="C156" s="203"/>
      <c r="D156" s="204" t="s">
        <v>73</v>
      </c>
      <c r="E156" s="216" t="s">
        <v>539</v>
      </c>
      <c r="F156" s="216" t="s">
        <v>540</v>
      </c>
      <c r="G156" s="203"/>
      <c r="H156" s="203"/>
      <c r="I156" s="206"/>
      <c r="J156" s="217">
        <f>BK156</f>
        <v>0</v>
      </c>
      <c r="K156" s="203"/>
      <c r="L156" s="208"/>
      <c r="M156" s="209"/>
      <c r="N156" s="210"/>
      <c r="O156" s="210"/>
      <c r="P156" s="211">
        <f>SUM(P157:P171)</f>
        <v>0</v>
      </c>
      <c r="Q156" s="210"/>
      <c r="R156" s="211">
        <f>SUM(R157:R171)</f>
        <v>0</v>
      </c>
      <c r="S156" s="210"/>
      <c r="T156" s="212">
        <f>SUM(T157:T171)</f>
        <v>12.002999999999998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213" t="s">
        <v>82</v>
      </c>
      <c r="AT156" s="214" t="s">
        <v>73</v>
      </c>
      <c r="AU156" s="214" t="s">
        <v>84</v>
      </c>
      <c r="AY156" s="213" t="s">
        <v>122</v>
      </c>
      <c r="BK156" s="215">
        <f>SUM(BK157:BK171)</f>
        <v>0</v>
      </c>
    </row>
    <row r="157" s="2" customFormat="1" ht="16.5" customHeight="1">
      <c r="A157" s="37"/>
      <c r="B157" s="38"/>
      <c r="C157" s="218" t="s">
        <v>304</v>
      </c>
      <c r="D157" s="218" t="s">
        <v>125</v>
      </c>
      <c r="E157" s="219" t="s">
        <v>541</v>
      </c>
      <c r="F157" s="220" t="s">
        <v>542</v>
      </c>
      <c r="G157" s="221" t="s">
        <v>543</v>
      </c>
      <c r="H157" s="222">
        <v>17</v>
      </c>
      <c r="I157" s="223"/>
      <c r="J157" s="224">
        <f>ROUND(I157*H157,2)</f>
        <v>0</v>
      </c>
      <c r="K157" s="225"/>
      <c r="L157" s="43"/>
      <c r="M157" s="226" t="s">
        <v>19</v>
      </c>
      <c r="N157" s="227" t="s">
        <v>45</v>
      </c>
      <c r="O157" s="83"/>
      <c r="P157" s="228">
        <f>O157*H157</f>
        <v>0</v>
      </c>
      <c r="Q157" s="228">
        <v>0</v>
      </c>
      <c r="R157" s="228">
        <f>Q157*H157</f>
        <v>0</v>
      </c>
      <c r="S157" s="228">
        <v>0.48199999999999998</v>
      </c>
      <c r="T157" s="229">
        <f>S157*H157</f>
        <v>8.1939999999999991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30" t="s">
        <v>142</v>
      </c>
      <c r="AT157" s="230" t="s">
        <v>125</v>
      </c>
      <c r="AU157" s="230" t="s">
        <v>461</v>
      </c>
      <c r="AY157" s="16" t="s">
        <v>122</v>
      </c>
      <c r="BE157" s="231">
        <f>IF(N157="základní",J157,0)</f>
        <v>0</v>
      </c>
      <c r="BF157" s="231">
        <f>IF(N157="snížená",J157,0)</f>
        <v>0</v>
      </c>
      <c r="BG157" s="231">
        <f>IF(N157="zákl. přenesená",J157,0)</f>
        <v>0</v>
      </c>
      <c r="BH157" s="231">
        <f>IF(N157="sníž. přenesená",J157,0)</f>
        <v>0</v>
      </c>
      <c r="BI157" s="231">
        <f>IF(N157="nulová",J157,0)</f>
        <v>0</v>
      </c>
      <c r="BJ157" s="16" t="s">
        <v>82</v>
      </c>
      <c r="BK157" s="231">
        <f>ROUND(I157*H157,2)</f>
        <v>0</v>
      </c>
      <c r="BL157" s="16" t="s">
        <v>142</v>
      </c>
      <c r="BM157" s="230" t="s">
        <v>544</v>
      </c>
    </row>
    <row r="158" s="2" customFormat="1">
      <c r="A158" s="37"/>
      <c r="B158" s="38"/>
      <c r="C158" s="39"/>
      <c r="D158" s="232" t="s">
        <v>131</v>
      </c>
      <c r="E158" s="39"/>
      <c r="F158" s="233" t="s">
        <v>545</v>
      </c>
      <c r="G158" s="39"/>
      <c r="H158" s="39"/>
      <c r="I158" s="135"/>
      <c r="J158" s="39"/>
      <c r="K158" s="39"/>
      <c r="L158" s="43"/>
      <c r="M158" s="234"/>
      <c r="N158" s="235"/>
      <c r="O158" s="83"/>
      <c r="P158" s="83"/>
      <c r="Q158" s="83"/>
      <c r="R158" s="83"/>
      <c r="S158" s="83"/>
      <c r="T158" s="84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T158" s="16" t="s">
        <v>131</v>
      </c>
      <c r="AU158" s="16" t="s">
        <v>461</v>
      </c>
    </row>
    <row r="159" s="2" customFormat="1" ht="16.5" customHeight="1">
      <c r="A159" s="37"/>
      <c r="B159" s="38"/>
      <c r="C159" s="218" t="s">
        <v>308</v>
      </c>
      <c r="D159" s="218" t="s">
        <v>125</v>
      </c>
      <c r="E159" s="219" t="s">
        <v>546</v>
      </c>
      <c r="F159" s="220" t="s">
        <v>547</v>
      </c>
      <c r="G159" s="221" t="s">
        <v>543</v>
      </c>
      <c r="H159" s="222">
        <v>5</v>
      </c>
      <c r="I159" s="223"/>
      <c r="J159" s="224">
        <f>ROUND(I159*H159,2)</f>
        <v>0</v>
      </c>
      <c r="K159" s="225"/>
      <c r="L159" s="43"/>
      <c r="M159" s="226" t="s">
        <v>19</v>
      </c>
      <c r="N159" s="227" t="s">
        <v>45</v>
      </c>
      <c r="O159" s="83"/>
      <c r="P159" s="228">
        <f>O159*H159</f>
        <v>0</v>
      </c>
      <c r="Q159" s="228">
        <v>0</v>
      </c>
      <c r="R159" s="228">
        <f>Q159*H159</f>
        <v>0</v>
      </c>
      <c r="S159" s="228">
        <v>0.086999999999999994</v>
      </c>
      <c r="T159" s="229">
        <f>S159*H159</f>
        <v>0.43499999999999994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30" t="s">
        <v>142</v>
      </c>
      <c r="AT159" s="230" t="s">
        <v>125</v>
      </c>
      <c r="AU159" s="230" t="s">
        <v>461</v>
      </c>
      <c r="AY159" s="16" t="s">
        <v>122</v>
      </c>
      <c r="BE159" s="231">
        <f>IF(N159="základní",J159,0)</f>
        <v>0</v>
      </c>
      <c r="BF159" s="231">
        <f>IF(N159="snížená",J159,0)</f>
        <v>0</v>
      </c>
      <c r="BG159" s="231">
        <f>IF(N159="zákl. přenesená",J159,0)</f>
        <v>0</v>
      </c>
      <c r="BH159" s="231">
        <f>IF(N159="sníž. přenesená",J159,0)</f>
        <v>0</v>
      </c>
      <c r="BI159" s="231">
        <f>IF(N159="nulová",J159,0)</f>
        <v>0</v>
      </c>
      <c r="BJ159" s="16" t="s">
        <v>82</v>
      </c>
      <c r="BK159" s="231">
        <f>ROUND(I159*H159,2)</f>
        <v>0</v>
      </c>
      <c r="BL159" s="16" t="s">
        <v>142</v>
      </c>
      <c r="BM159" s="230" t="s">
        <v>548</v>
      </c>
    </row>
    <row r="160" s="2" customFormat="1">
      <c r="A160" s="37"/>
      <c r="B160" s="38"/>
      <c r="C160" s="39"/>
      <c r="D160" s="232" t="s">
        <v>131</v>
      </c>
      <c r="E160" s="39"/>
      <c r="F160" s="233" t="s">
        <v>549</v>
      </c>
      <c r="G160" s="39"/>
      <c r="H160" s="39"/>
      <c r="I160" s="135"/>
      <c r="J160" s="39"/>
      <c r="K160" s="39"/>
      <c r="L160" s="43"/>
      <c r="M160" s="234"/>
      <c r="N160" s="235"/>
      <c r="O160" s="83"/>
      <c r="P160" s="83"/>
      <c r="Q160" s="83"/>
      <c r="R160" s="83"/>
      <c r="S160" s="83"/>
      <c r="T160" s="84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T160" s="16" t="s">
        <v>131</v>
      </c>
      <c r="AU160" s="16" t="s">
        <v>461</v>
      </c>
    </row>
    <row r="161" s="2" customFormat="1" ht="16.5" customHeight="1">
      <c r="A161" s="37"/>
      <c r="B161" s="38"/>
      <c r="C161" s="218" t="s">
        <v>7</v>
      </c>
      <c r="D161" s="218" t="s">
        <v>125</v>
      </c>
      <c r="E161" s="219" t="s">
        <v>550</v>
      </c>
      <c r="F161" s="220" t="s">
        <v>551</v>
      </c>
      <c r="G161" s="221" t="s">
        <v>543</v>
      </c>
      <c r="H161" s="222">
        <v>6</v>
      </c>
      <c r="I161" s="223"/>
      <c r="J161" s="224">
        <f>ROUND(I161*H161,2)</f>
        <v>0</v>
      </c>
      <c r="K161" s="225"/>
      <c r="L161" s="43"/>
      <c r="M161" s="226" t="s">
        <v>19</v>
      </c>
      <c r="N161" s="227" t="s">
        <v>45</v>
      </c>
      <c r="O161" s="83"/>
      <c r="P161" s="228">
        <f>O161*H161</f>
        <v>0</v>
      </c>
      <c r="Q161" s="228">
        <v>0</v>
      </c>
      <c r="R161" s="228">
        <f>Q161*H161</f>
        <v>0</v>
      </c>
      <c r="S161" s="228">
        <v>0.48199999999999998</v>
      </c>
      <c r="T161" s="229">
        <f>S161*H161</f>
        <v>2.8919999999999999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30" t="s">
        <v>142</v>
      </c>
      <c r="AT161" s="230" t="s">
        <v>125</v>
      </c>
      <c r="AU161" s="230" t="s">
        <v>461</v>
      </c>
      <c r="AY161" s="16" t="s">
        <v>122</v>
      </c>
      <c r="BE161" s="231">
        <f>IF(N161="základní",J161,0)</f>
        <v>0</v>
      </c>
      <c r="BF161" s="231">
        <f>IF(N161="snížená",J161,0)</f>
        <v>0</v>
      </c>
      <c r="BG161" s="231">
        <f>IF(N161="zákl. přenesená",J161,0)</f>
        <v>0</v>
      </c>
      <c r="BH161" s="231">
        <f>IF(N161="sníž. přenesená",J161,0)</f>
        <v>0</v>
      </c>
      <c r="BI161" s="231">
        <f>IF(N161="nulová",J161,0)</f>
        <v>0</v>
      </c>
      <c r="BJ161" s="16" t="s">
        <v>82</v>
      </c>
      <c r="BK161" s="231">
        <f>ROUND(I161*H161,2)</f>
        <v>0</v>
      </c>
      <c r="BL161" s="16" t="s">
        <v>142</v>
      </c>
      <c r="BM161" s="230" t="s">
        <v>552</v>
      </c>
    </row>
    <row r="162" s="2" customFormat="1">
      <c r="A162" s="37"/>
      <c r="B162" s="38"/>
      <c r="C162" s="39"/>
      <c r="D162" s="232" t="s">
        <v>131</v>
      </c>
      <c r="E162" s="39"/>
      <c r="F162" s="233" t="s">
        <v>553</v>
      </c>
      <c r="G162" s="39"/>
      <c r="H162" s="39"/>
      <c r="I162" s="135"/>
      <c r="J162" s="39"/>
      <c r="K162" s="39"/>
      <c r="L162" s="43"/>
      <c r="M162" s="234"/>
      <c r="N162" s="235"/>
      <c r="O162" s="83"/>
      <c r="P162" s="83"/>
      <c r="Q162" s="83"/>
      <c r="R162" s="83"/>
      <c r="S162" s="83"/>
      <c r="T162" s="84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T162" s="16" t="s">
        <v>131</v>
      </c>
      <c r="AU162" s="16" t="s">
        <v>461</v>
      </c>
    </row>
    <row r="163" s="2" customFormat="1" ht="16.5" customHeight="1">
      <c r="A163" s="37"/>
      <c r="B163" s="38"/>
      <c r="C163" s="218" t="s">
        <v>554</v>
      </c>
      <c r="D163" s="218" t="s">
        <v>125</v>
      </c>
      <c r="E163" s="219" t="s">
        <v>555</v>
      </c>
      <c r="F163" s="220" t="s">
        <v>556</v>
      </c>
      <c r="G163" s="221" t="s">
        <v>543</v>
      </c>
      <c r="H163" s="222">
        <v>1</v>
      </c>
      <c r="I163" s="223"/>
      <c r="J163" s="224">
        <f>ROUND(I163*H163,2)</f>
        <v>0</v>
      </c>
      <c r="K163" s="225"/>
      <c r="L163" s="43"/>
      <c r="M163" s="226" t="s">
        <v>19</v>
      </c>
      <c r="N163" s="227" t="s">
        <v>45</v>
      </c>
      <c r="O163" s="83"/>
      <c r="P163" s="228">
        <f>O163*H163</f>
        <v>0</v>
      </c>
      <c r="Q163" s="228">
        <v>0</v>
      </c>
      <c r="R163" s="228">
        <f>Q163*H163</f>
        <v>0</v>
      </c>
      <c r="S163" s="228">
        <v>0.48199999999999998</v>
      </c>
      <c r="T163" s="229">
        <f>S163*H163</f>
        <v>0.48199999999999998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30" t="s">
        <v>142</v>
      </c>
      <c r="AT163" s="230" t="s">
        <v>125</v>
      </c>
      <c r="AU163" s="230" t="s">
        <v>461</v>
      </c>
      <c r="AY163" s="16" t="s">
        <v>122</v>
      </c>
      <c r="BE163" s="231">
        <f>IF(N163="základní",J163,0)</f>
        <v>0</v>
      </c>
      <c r="BF163" s="231">
        <f>IF(N163="snížená",J163,0)</f>
        <v>0</v>
      </c>
      <c r="BG163" s="231">
        <f>IF(N163="zákl. přenesená",J163,0)</f>
        <v>0</v>
      </c>
      <c r="BH163" s="231">
        <f>IF(N163="sníž. přenesená",J163,0)</f>
        <v>0</v>
      </c>
      <c r="BI163" s="231">
        <f>IF(N163="nulová",J163,0)</f>
        <v>0</v>
      </c>
      <c r="BJ163" s="16" t="s">
        <v>82</v>
      </c>
      <c r="BK163" s="231">
        <f>ROUND(I163*H163,2)</f>
        <v>0</v>
      </c>
      <c r="BL163" s="16" t="s">
        <v>142</v>
      </c>
      <c r="BM163" s="230" t="s">
        <v>557</v>
      </c>
    </row>
    <row r="164" s="2" customFormat="1">
      <c r="A164" s="37"/>
      <c r="B164" s="38"/>
      <c r="C164" s="39"/>
      <c r="D164" s="232" t="s">
        <v>131</v>
      </c>
      <c r="E164" s="39"/>
      <c r="F164" s="233" t="s">
        <v>558</v>
      </c>
      <c r="G164" s="39"/>
      <c r="H164" s="39"/>
      <c r="I164" s="135"/>
      <c r="J164" s="39"/>
      <c r="K164" s="39"/>
      <c r="L164" s="43"/>
      <c r="M164" s="234"/>
      <c r="N164" s="235"/>
      <c r="O164" s="83"/>
      <c r="P164" s="83"/>
      <c r="Q164" s="83"/>
      <c r="R164" s="83"/>
      <c r="S164" s="83"/>
      <c r="T164" s="84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T164" s="16" t="s">
        <v>131</v>
      </c>
      <c r="AU164" s="16" t="s">
        <v>461</v>
      </c>
    </row>
    <row r="165" s="2" customFormat="1" ht="16.5" customHeight="1">
      <c r="A165" s="37"/>
      <c r="B165" s="38"/>
      <c r="C165" s="218" t="s">
        <v>315</v>
      </c>
      <c r="D165" s="218" t="s">
        <v>125</v>
      </c>
      <c r="E165" s="219" t="s">
        <v>559</v>
      </c>
      <c r="F165" s="220" t="s">
        <v>560</v>
      </c>
      <c r="G165" s="221" t="s">
        <v>226</v>
      </c>
      <c r="H165" s="222">
        <v>5.3890000000000002</v>
      </c>
      <c r="I165" s="223"/>
      <c r="J165" s="224">
        <f>ROUND(I165*H165,2)</f>
        <v>0</v>
      </c>
      <c r="K165" s="225"/>
      <c r="L165" s="43"/>
      <c r="M165" s="226" t="s">
        <v>19</v>
      </c>
      <c r="N165" s="227" t="s">
        <v>45</v>
      </c>
      <c r="O165" s="83"/>
      <c r="P165" s="228">
        <f>O165*H165</f>
        <v>0</v>
      </c>
      <c r="Q165" s="228">
        <v>0</v>
      </c>
      <c r="R165" s="228">
        <f>Q165*H165</f>
        <v>0</v>
      </c>
      <c r="S165" s="228">
        <v>0</v>
      </c>
      <c r="T165" s="229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30" t="s">
        <v>129</v>
      </c>
      <c r="AT165" s="230" t="s">
        <v>125</v>
      </c>
      <c r="AU165" s="230" t="s">
        <v>461</v>
      </c>
      <c r="AY165" s="16" t="s">
        <v>122</v>
      </c>
      <c r="BE165" s="231">
        <f>IF(N165="základní",J165,0)</f>
        <v>0</v>
      </c>
      <c r="BF165" s="231">
        <f>IF(N165="snížená",J165,0)</f>
        <v>0</v>
      </c>
      <c r="BG165" s="231">
        <f>IF(N165="zákl. přenesená",J165,0)</f>
        <v>0</v>
      </c>
      <c r="BH165" s="231">
        <f>IF(N165="sníž. přenesená",J165,0)</f>
        <v>0</v>
      </c>
      <c r="BI165" s="231">
        <f>IF(N165="nulová",J165,0)</f>
        <v>0</v>
      </c>
      <c r="BJ165" s="16" t="s">
        <v>82</v>
      </c>
      <c r="BK165" s="231">
        <f>ROUND(I165*H165,2)</f>
        <v>0</v>
      </c>
      <c r="BL165" s="16" t="s">
        <v>129</v>
      </c>
      <c r="BM165" s="230" t="s">
        <v>561</v>
      </c>
    </row>
    <row r="166" s="2" customFormat="1" ht="16.5" customHeight="1">
      <c r="A166" s="37"/>
      <c r="B166" s="38"/>
      <c r="C166" s="218" t="s">
        <v>562</v>
      </c>
      <c r="D166" s="218" t="s">
        <v>125</v>
      </c>
      <c r="E166" s="219" t="s">
        <v>563</v>
      </c>
      <c r="F166" s="220" t="s">
        <v>564</v>
      </c>
      <c r="G166" s="221" t="s">
        <v>226</v>
      </c>
      <c r="H166" s="222">
        <v>5.3890000000000002</v>
      </c>
      <c r="I166" s="223"/>
      <c r="J166" s="224">
        <f>ROUND(I166*H166,2)</f>
        <v>0</v>
      </c>
      <c r="K166" s="225"/>
      <c r="L166" s="43"/>
      <c r="M166" s="226" t="s">
        <v>19</v>
      </c>
      <c r="N166" s="227" t="s">
        <v>45</v>
      </c>
      <c r="O166" s="83"/>
      <c r="P166" s="228">
        <f>O166*H166</f>
        <v>0</v>
      </c>
      <c r="Q166" s="228">
        <v>0</v>
      </c>
      <c r="R166" s="228">
        <f>Q166*H166</f>
        <v>0</v>
      </c>
      <c r="S166" s="228">
        <v>0</v>
      </c>
      <c r="T166" s="229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30" t="s">
        <v>129</v>
      </c>
      <c r="AT166" s="230" t="s">
        <v>125</v>
      </c>
      <c r="AU166" s="230" t="s">
        <v>461</v>
      </c>
      <c r="AY166" s="16" t="s">
        <v>122</v>
      </c>
      <c r="BE166" s="231">
        <f>IF(N166="základní",J166,0)</f>
        <v>0</v>
      </c>
      <c r="BF166" s="231">
        <f>IF(N166="snížená",J166,0)</f>
        <v>0</v>
      </c>
      <c r="BG166" s="231">
        <f>IF(N166="zákl. přenesená",J166,0)</f>
        <v>0</v>
      </c>
      <c r="BH166" s="231">
        <f>IF(N166="sníž. přenesená",J166,0)</f>
        <v>0</v>
      </c>
      <c r="BI166" s="231">
        <f>IF(N166="nulová",J166,0)</f>
        <v>0</v>
      </c>
      <c r="BJ166" s="16" t="s">
        <v>82</v>
      </c>
      <c r="BK166" s="231">
        <f>ROUND(I166*H166,2)</f>
        <v>0</v>
      </c>
      <c r="BL166" s="16" t="s">
        <v>129</v>
      </c>
      <c r="BM166" s="230" t="s">
        <v>565</v>
      </c>
    </row>
    <row r="167" s="2" customFormat="1">
      <c r="A167" s="37"/>
      <c r="B167" s="38"/>
      <c r="C167" s="39"/>
      <c r="D167" s="232" t="s">
        <v>196</v>
      </c>
      <c r="E167" s="39"/>
      <c r="F167" s="233" t="s">
        <v>566</v>
      </c>
      <c r="G167" s="39"/>
      <c r="H167" s="39"/>
      <c r="I167" s="135"/>
      <c r="J167" s="39"/>
      <c r="K167" s="39"/>
      <c r="L167" s="43"/>
      <c r="M167" s="234"/>
      <c r="N167" s="235"/>
      <c r="O167" s="83"/>
      <c r="P167" s="83"/>
      <c r="Q167" s="83"/>
      <c r="R167" s="83"/>
      <c r="S167" s="83"/>
      <c r="T167" s="84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T167" s="16" t="s">
        <v>196</v>
      </c>
      <c r="AU167" s="16" t="s">
        <v>461</v>
      </c>
    </row>
    <row r="168" s="2" customFormat="1">
      <c r="A168" s="37"/>
      <c r="B168" s="38"/>
      <c r="C168" s="39"/>
      <c r="D168" s="232" t="s">
        <v>131</v>
      </c>
      <c r="E168" s="39"/>
      <c r="F168" s="233" t="s">
        <v>567</v>
      </c>
      <c r="G168" s="39"/>
      <c r="H168" s="39"/>
      <c r="I168" s="135"/>
      <c r="J168" s="39"/>
      <c r="K168" s="39"/>
      <c r="L168" s="43"/>
      <c r="M168" s="234"/>
      <c r="N168" s="235"/>
      <c r="O168" s="83"/>
      <c r="P168" s="83"/>
      <c r="Q168" s="83"/>
      <c r="R168" s="83"/>
      <c r="S168" s="83"/>
      <c r="T168" s="84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T168" s="16" t="s">
        <v>131</v>
      </c>
      <c r="AU168" s="16" t="s">
        <v>461</v>
      </c>
    </row>
    <row r="169" s="2" customFormat="1" ht="21.75" customHeight="1">
      <c r="A169" s="37"/>
      <c r="B169" s="38"/>
      <c r="C169" s="218" t="s">
        <v>568</v>
      </c>
      <c r="D169" s="218" t="s">
        <v>125</v>
      </c>
      <c r="E169" s="219" t="s">
        <v>569</v>
      </c>
      <c r="F169" s="220" t="s">
        <v>570</v>
      </c>
      <c r="G169" s="221" t="s">
        <v>226</v>
      </c>
      <c r="H169" s="222">
        <v>10.779999999999999</v>
      </c>
      <c r="I169" s="223"/>
      <c r="J169" s="224">
        <f>ROUND(I169*H169,2)</f>
        <v>0</v>
      </c>
      <c r="K169" s="225"/>
      <c r="L169" s="43"/>
      <c r="M169" s="226" t="s">
        <v>19</v>
      </c>
      <c r="N169" s="227" t="s">
        <v>45</v>
      </c>
      <c r="O169" s="83"/>
      <c r="P169" s="228">
        <f>O169*H169</f>
        <v>0</v>
      </c>
      <c r="Q169" s="228">
        <v>0</v>
      </c>
      <c r="R169" s="228">
        <f>Q169*H169</f>
        <v>0</v>
      </c>
      <c r="S169" s="228">
        <v>0</v>
      </c>
      <c r="T169" s="229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230" t="s">
        <v>129</v>
      </c>
      <c r="AT169" s="230" t="s">
        <v>125</v>
      </c>
      <c r="AU169" s="230" t="s">
        <v>461</v>
      </c>
      <c r="AY169" s="16" t="s">
        <v>122</v>
      </c>
      <c r="BE169" s="231">
        <f>IF(N169="základní",J169,0)</f>
        <v>0</v>
      </c>
      <c r="BF169" s="231">
        <f>IF(N169="snížená",J169,0)</f>
        <v>0</v>
      </c>
      <c r="BG169" s="231">
        <f>IF(N169="zákl. přenesená",J169,0)</f>
        <v>0</v>
      </c>
      <c r="BH169" s="231">
        <f>IF(N169="sníž. přenesená",J169,0)</f>
        <v>0</v>
      </c>
      <c r="BI169" s="231">
        <f>IF(N169="nulová",J169,0)</f>
        <v>0</v>
      </c>
      <c r="BJ169" s="16" t="s">
        <v>82</v>
      </c>
      <c r="BK169" s="231">
        <f>ROUND(I169*H169,2)</f>
        <v>0</v>
      </c>
      <c r="BL169" s="16" t="s">
        <v>129</v>
      </c>
      <c r="BM169" s="230" t="s">
        <v>571</v>
      </c>
    </row>
    <row r="170" s="2" customFormat="1">
      <c r="A170" s="37"/>
      <c r="B170" s="38"/>
      <c r="C170" s="39"/>
      <c r="D170" s="232" t="s">
        <v>196</v>
      </c>
      <c r="E170" s="39"/>
      <c r="F170" s="233" t="s">
        <v>566</v>
      </c>
      <c r="G170" s="39"/>
      <c r="H170" s="39"/>
      <c r="I170" s="135"/>
      <c r="J170" s="39"/>
      <c r="K170" s="39"/>
      <c r="L170" s="43"/>
      <c r="M170" s="234"/>
      <c r="N170" s="235"/>
      <c r="O170" s="83"/>
      <c r="P170" s="83"/>
      <c r="Q170" s="83"/>
      <c r="R170" s="83"/>
      <c r="S170" s="83"/>
      <c r="T170" s="84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T170" s="16" t="s">
        <v>196</v>
      </c>
      <c r="AU170" s="16" t="s">
        <v>461</v>
      </c>
    </row>
    <row r="171" s="2" customFormat="1">
      <c r="A171" s="37"/>
      <c r="B171" s="38"/>
      <c r="C171" s="39"/>
      <c r="D171" s="232" t="s">
        <v>131</v>
      </c>
      <c r="E171" s="39"/>
      <c r="F171" s="233" t="s">
        <v>572</v>
      </c>
      <c r="G171" s="39"/>
      <c r="H171" s="39"/>
      <c r="I171" s="135"/>
      <c r="J171" s="39"/>
      <c r="K171" s="39"/>
      <c r="L171" s="43"/>
      <c r="M171" s="234"/>
      <c r="N171" s="235"/>
      <c r="O171" s="83"/>
      <c r="P171" s="83"/>
      <c r="Q171" s="83"/>
      <c r="R171" s="83"/>
      <c r="S171" s="83"/>
      <c r="T171" s="84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T171" s="16" t="s">
        <v>131</v>
      </c>
      <c r="AU171" s="16" t="s">
        <v>461</v>
      </c>
    </row>
    <row r="172" s="12" customFormat="1" ht="22.8" customHeight="1">
      <c r="A172" s="12"/>
      <c r="B172" s="202"/>
      <c r="C172" s="203"/>
      <c r="D172" s="204" t="s">
        <v>73</v>
      </c>
      <c r="E172" s="216" t="s">
        <v>136</v>
      </c>
      <c r="F172" s="216" t="s">
        <v>191</v>
      </c>
      <c r="G172" s="203"/>
      <c r="H172" s="203"/>
      <c r="I172" s="206"/>
      <c r="J172" s="217">
        <f>BK172</f>
        <v>0</v>
      </c>
      <c r="K172" s="203"/>
      <c r="L172" s="208"/>
      <c r="M172" s="209"/>
      <c r="N172" s="210"/>
      <c r="O172" s="210"/>
      <c r="P172" s="211">
        <f>SUM(P173:P214)</f>
        <v>0</v>
      </c>
      <c r="Q172" s="210"/>
      <c r="R172" s="211">
        <f>SUM(R173:R214)</f>
        <v>0</v>
      </c>
      <c r="S172" s="210"/>
      <c r="T172" s="212">
        <f>SUM(T173:T214)</f>
        <v>0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213" t="s">
        <v>82</v>
      </c>
      <c r="AT172" s="214" t="s">
        <v>73</v>
      </c>
      <c r="AU172" s="214" t="s">
        <v>82</v>
      </c>
      <c r="AY172" s="213" t="s">
        <v>122</v>
      </c>
      <c r="BK172" s="215">
        <f>SUM(BK173:BK214)</f>
        <v>0</v>
      </c>
    </row>
    <row r="173" s="2" customFormat="1" ht="16.5" customHeight="1">
      <c r="A173" s="37"/>
      <c r="B173" s="38"/>
      <c r="C173" s="218" t="s">
        <v>573</v>
      </c>
      <c r="D173" s="218" t="s">
        <v>125</v>
      </c>
      <c r="E173" s="219" t="s">
        <v>574</v>
      </c>
      <c r="F173" s="220" t="s">
        <v>575</v>
      </c>
      <c r="G173" s="221" t="s">
        <v>141</v>
      </c>
      <c r="H173" s="222">
        <v>483</v>
      </c>
      <c r="I173" s="223"/>
      <c r="J173" s="224">
        <f>ROUND(I173*H173,2)</f>
        <v>0</v>
      </c>
      <c r="K173" s="225"/>
      <c r="L173" s="43"/>
      <c r="M173" s="226" t="s">
        <v>19</v>
      </c>
      <c r="N173" s="227" t="s">
        <v>45</v>
      </c>
      <c r="O173" s="83"/>
      <c r="P173" s="228">
        <f>O173*H173</f>
        <v>0</v>
      </c>
      <c r="Q173" s="228">
        <v>0</v>
      </c>
      <c r="R173" s="228">
        <f>Q173*H173</f>
        <v>0</v>
      </c>
      <c r="S173" s="228">
        <v>0</v>
      </c>
      <c r="T173" s="229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230" t="s">
        <v>142</v>
      </c>
      <c r="AT173" s="230" t="s">
        <v>125</v>
      </c>
      <c r="AU173" s="230" t="s">
        <v>84</v>
      </c>
      <c r="AY173" s="16" t="s">
        <v>122</v>
      </c>
      <c r="BE173" s="231">
        <f>IF(N173="základní",J173,0)</f>
        <v>0</v>
      </c>
      <c r="BF173" s="231">
        <f>IF(N173="snížená",J173,0)</f>
        <v>0</v>
      </c>
      <c r="BG173" s="231">
        <f>IF(N173="zákl. přenesená",J173,0)</f>
        <v>0</v>
      </c>
      <c r="BH173" s="231">
        <f>IF(N173="sníž. přenesená",J173,0)</f>
        <v>0</v>
      </c>
      <c r="BI173" s="231">
        <f>IF(N173="nulová",J173,0)</f>
        <v>0</v>
      </c>
      <c r="BJ173" s="16" t="s">
        <v>82</v>
      </c>
      <c r="BK173" s="231">
        <f>ROUND(I173*H173,2)</f>
        <v>0</v>
      </c>
      <c r="BL173" s="16" t="s">
        <v>142</v>
      </c>
      <c r="BM173" s="230" t="s">
        <v>576</v>
      </c>
    </row>
    <row r="174" s="2" customFormat="1">
      <c r="A174" s="37"/>
      <c r="B174" s="38"/>
      <c r="C174" s="39"/>
      <c r="D174" s="232" t="s">
        <v>196</v>
      </c>
      <c r="E174" s="39"/>
      <c r="F174" s="233" t="s">
        <v>577</v>
      </c>
      <c r="G174" s="39"/>
      <c r="H174" s="39"/>
      <c r="I174" s="135"/>
      <c r="J174" s="39"/>
      <c r="K174" s="39"/>
      <c r="L174" s="43"/>
      <c r="M174" s="234"/>
      <c r="N174" s="235"/>
      <c r="O174" s="83"/>
      <c r="P174" s="83"/>
      <c r="Q174" s="83"/>
      <c r="R174" s="83"/>
      <c r="S174" s="83"/>
      <c r="T174" s="84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T174" s="16" t="s">
        <v>196</v>
      </c>
      <c r="AU174" s="16" t="s">
        <v>84</v>
      </c>
    </row>
    <row r="175" s="2" customFormat="1">
      <c r="A175" s="37"/>
      <c r="B175" s="38"/>
      <c r="C175" s="39"/>
      <c r="D175" s="232" t="s">
        <v>131</v>
      </c>
      <c r="E175" s="39"/>
      <c r="F175" s="233" t="s">
        <v>578</v>
      </c>
      <c r="G175" s="39"/>
      <c r="H175" s="39"/>
      <c r="I175" s="135"/>
      <c r="J175" s="39"/>
      <c r="K175" s="39"/>
      <c r="L175" s="43"/>
      <c r="M175" s="234"/>
      <c r="N175" s="235"/>
      <c r="O175" s="83"/>
      <c r="P175" s="83"/>
      <c r="Q175" s="83"/>
      <c r="R175" s="83"/>
      <c r="S175" s="83"/>
      <c r="T175" s="84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T175" s="16" t="s">
        <v>131</v>
      </c>
      <c r="AU175" s="16" t="s">
        <v>84</v>
      </c>
    </row>
    <row r="176" s="2" customFormat="1" ht="21.75" customHeight="1">
      <c r="A176" s="37"/>
      <c r="B176" s="38"/>
      <c r="C176" s="218" t="s">
        <v>579</v>
      </c>
      <c r="D176" s="218" t="s">
        <v>125</v>
      </c>
      <c r="E176" s="219" t="s">
        <v>580</v>
      </c>
      <c r="F176" s="220" t="s">
        <v>581</v>
      </c>
      <c r="G176" s="221" t="s">
        <v>158</v>
      </c>
      <c r="H176" s="222">
        <v>135.84999999999999</v>
      </c>
      <c r="I176" s="223"/>
      <c r="J176" s="224">
        <f>ROUND(I176*H176,2)</f>
        <v>0</v>
      </c>
      <c r="K176" s="225"/>
      <c r="L176" s="43"/>
      <c r="M176" s="226" t="s">
        <v>19</v>
      </c>
      <c r="N176" s="227" t="s">
        <v>45</v>
      </c>
      <c r="O176" s="83"/>
      <c r="P176" s="228">
        <f>O176*H176</f>
        <v>0</v>
      </c>
      <c r="Q176" s="228">
        <v>0</v>
      </c>
      <c r="R176" s="228">
        <f>Q176*H176</f>
        <v>0</v>
      </c>
      <c r="S176" s="228">
        <v>0</v>
      </c>
      <c r="T176" s="229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230" t="s">
        <v>142</v>
      </c>
      <c r="AT176" s="230" t="s">
        <v>125</v>
      </c>
      <c r="AU176" s="230" t="s">
        <v>84</v>
      </c>
      <c r="AY176" s="16" t="s">
        <v>122</v>
      </c>
      <c r="BE176" s="231">
        <f>IF(N176="základní",J176,0)</f>
        <v>0</v>
      </c>
      <c r="BF176" s="231">
        <f>IF(N176="snížená",J176,0)</f>
        <v>0</v>
      </c>
      <c r="BG176" s="231">
        <f>IF(N176="zákl. přenesená",J176,0)</f>
        <v>0</v>
      </c>
      <c r="BH176" s="231">
        <f>IF(N176="sníž. přenesená",J176,0)</f>
        <v>0</v>
      </c>
      <c r="BI176" s="231">
        <f>IF(N176="nulová",J176,0)</f>
        <v>0</v>
      </c>
      <c r="BJ176" s="16" t="s">
        <v>82</v>
      </c>
      <c r="BK176" s="231">
        <f>ROUND(I176*H176,2)</f>
        <v>0</v>
      </c>
      <c r="BL176" s="16" t="s">
        <v>142</v>
      </c>
      <c r="BM176" s="230" t="s">
        <v>582</v>
      </c>
    </row>
    <row r="177" s="2" customFormat="1">
      <c r="A177" s="37"/>
      <c r="B177" s="38"/>
      <c r="C177" s="39"/>
      <c r="D177" s="232" t="s">
        <v>196</v>
      </c>
      <c r="E177" s="39"/>
      <c r="F177" s="233" t="s">
        <v>583</v>
      </c>
      <c r="G177" s="39"/>
      <c r="H177" s="39"/>
      <c r="I177" s="135"/>
      <c r="J177" s="39"/>
      <c r="K177" s="39"/>
      <c r="L177" s="43"/>
      <c r="M177" s="234"/>
      <c r="N177" s="235"/>
      <c r="O177" s="83"/>
      <c r="P177" s="83"/>
      <c r="Q177" s="83"/>
      <c r="R177" s="83"/>
      <c r="S177" s="83"/>
      <c r="T177" s="84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T177" s="16" t="s">
        <v>196</v>
      </c>
      <c r="AU177" s="16" t="s">
        <v>84</v>
      </c>
    </row>
    <row r="178" s="2" customFormat="1">
      <c r="A178" s="37"/>
      <c r="B178" s="38"/>
      <c r="C178" s="39"/>
      <c r="D178" s="232" t="s">
        <v>131</v>
      </c>
      <c r="E178" s="39"/>
      <c r="F178" s="233" t="s">
        <v>584</v>
      </c>
      <c r="G178" s="39"/>
      <c r="H178" s="39"/>
      <c r="I178" s="135"/>
      <c r="J178" s="39"/>
      <c r="K178" s="39"/>
      <c r="L178" s="43"/>
      <c r="M178" s="234"/>
      <c r="N178" s="235"/>
      <c r="O178" s="83"/>
      <c r="P178" s="83"/>
      <c r="Q178" s="83"/>
      <c r="R178" s="83"/>
      <c r="S178" s="83"/>
      <c r="T178" s="84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T178" s="16" t="s">
        <v>131</v>
      </c>
      <c r="AU178" s="16" t="s">
        <v>84</v>
      </c>
    </row>
    <row r="179" s="2" customFormat="1" ht="21.75" customHeight="1">
      <c r="A179" s="37"/>
      <c r="B179" s="38"/>
      <c r="C179" s="218" t="s">
        <v>585</v>
      </c>
      <c r="D179" s="218" t="s">
        <v>125</v>
      </c>
      <c r="E179" s="219" t="s">
        <v>586</v>
      </c>
      <c r="F179" s="220" t="s">
        <v>587</v>
      </c>
      <c r="G179" s="221" t="s">
        <v>158</v>
      </c>
      <c r="H179" s="222">
        <v>62.490000000000002</v>
      </c>
      <c r="I179" s="223"/>
      <c r="J179" s="224">
        <f>ROUND(I179*H179,2)</f>
        <v>0</v>
      </c>
      <c r="K179" s="225"/>
      <c r="L179" s="43"/>
      <c r="M179" s="226" t="s">
        <v>19</v>
      </c>
      <c r="N179" s="227" t="s">
        <v>45</v>
      </c>
      <c r="O179" s="83"/>
      <c r="P179" s="228">
        <f>O179*H179</f>
        <v>0</v>
      </c>
      <c r="Q179" s="228">
        <v>0</v>
      </c>
      <c r="R179" s="228">
        <f>Q179*H179</f>
        <v>0</v>
      </c>
      <c r="S179" s="228">
        <v>0</v>
      </c>
      <c r="T179" s="229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230" t="s">
        <v>142</v>
      </c>
      <c r="AT179" s="230" t="s">
        <v>125</v>
      </c>
      <c r="AU179" s="230" t="s">
        <v>84</v>
      </c>
      <c r="AY179" s="16" t="s">
        <v>122</v>
      </c>
      <c r="BE179" s="231">
        <f>IF(N179="základní",J179,0)</f>
        <v>0</v>
      </c>
      <c r="BF179" s="231">
        <f>IF(N179="snížená",J179,0)</f>
        <v>0</v>
      </c>
      <c r="BG179" s="231">
        <f>IF(N179="zákl. přenesená",J179,0)</f>
        <v>0</v>
      </c>
      <c r="BH179" s="231">
        <f>IF(N179="sníž. přenesená",J179,0)</f>
        <v>0</v>
      </c>
      <c r="BI179" s="231">
        <f>IF(N179="nulová",J179,0)</f>
        <v>0</v>
      </c>
      <c r="BJ179" s="16" t="s">
        <v>82</v>
      </c>
      <c r="BK179" s="231">
        <f>ROUND(I179*H179,2)</f>
        <v>0</v>
      </c>
      <c r="BL179" s="16" t="s">
        <v>142</v>
      </c>
      <c r="BM179" s="230" t="s">
        <v>588</v>
      </c>
    </row>
    <row r="180" s="2" customFormat="1">
      <c r="A180" s="37"/>
      <c r="B180" s="38"/>
      <c r="C180" s="39"/>
      <c r="D180" s="232" t="s">
        <v>196</v>
      </c>
      <c r="E180" s="39"/>
      <c r="F180" s="233" t="s">
        <v>589</v>
      </c>
      <c r="G180" s="39"/>
      <c r="H180" s="39"/>
      <c r="I180" s="135"/>
      <c r="J180" s="39"/>
      <c r="K180" s="39"/>
      <c r="L180" s="43"/>
      <c r="M180" s="234"/>
      <c r="N180" s="235"/>
      <c r="O180" s="83"/>
      <c r="P180" s="83"/>
      <c r="Q180" s="83"/>
      <c r="R180" s="83"/>
      <c r="S180" s="83"/>
      <c r="T180" s="84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T180" s="16" t="s">
        <v>196</v>
      </c>
      <c r="AU180" s="16" t="s">
        <v>84</v>
      </c>
    </row>
    <row r="181" s="2" customFormat="1">
      <c r="A181" s="37"/>
      <c r="B181" s="38"/>
      <c r="C181" s="39"/>
      <c r="D181" s="232" t="s">
        <v>131</v>
      </c>
      <c r="E181" s="39"/>
      <c r="F181" s="233" t="s">
        <v>590</v>
      </c>
      <c r="G181" s="39"/>
      <c r="H181" s="39"/>
      <c r="I181" s="135"/>
      <c r="J181" s="39"/>
      <c r="K181" s="39"/>
      <c r="L181" s="43"/>
      <c r="M181" s="234"/>
      <c r="N181" s="235"/>
      <c r="O181" s="83"/>
      <c r="P181" s="83"/>
      <c r="Q181" s="83"/>
      <c r="R181" s="83"/>
      <c r="S181" s="83"/>
      <c r="T181" s="84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T181" s="16" t="s">
        <v>131</v>
      </c>
      <c r="AU181" s="16" t="s">
        <v>84</v>
      </c>
    </row>
    <row r="182" s="2" customFormat="1" ht="21.75" customHeight="1">
      <c r="A182" s="37"/>
      <c r="B182" s="38"/>
      <c r="C182" s="218" t="s">
        <v>591</v>
      </c>
      <c r="D182" s="218" t="s">
        <v>125</v>
      </c>
      <c r="E182" s="219" t="s">
        <v>592</v>
      </c>
      <c r="F182" s="220" t="s">
        <v>593</v>
      </c>
      <c r="G182" s="221" t="s">
        <v>158</v>
      </c>
      <c r="H182" s="222">
        <v>18.120000000000001</v>
      </c>
      <c r="I182" s="223"/>
      <c r="J182" s="224">
        <f>ROUND(I182*H182,2)</f>
        <v>0</v>
      </c>
      <c r="K182" s="225"/>
      <c r="L182" s="43"/>
      <c r="M182" s="226" t="s">
        <v>19</v>
      </c>
      <c r="N182" s="227" t="s">
        <v>45</v>
      </c>
      <c r="O182" s="83"/>
      <c r="P182" s="228">
        <f>O182*H182</f>
        <v>0</v>
      </c>
      <c r="Q182" s="228">
        <v>0</v>
      </c>
      <c r="R182" s="228">
        <f>Q182*H182</f>
        <v>0</v>
      </c>
      <c r="S182" s="228">
        <v>0</v>
      </c>
      <c r="T182" s="229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230" t="s">
        <v>202</v>
      </c>
      <c r="AT182" s="230" t="s">
        <v>125</v>
      </c>
      <c r="AU182" s="230" t="s">
        <v>84</v>
      </c>
      <c r="AY182" s="16" t="s">
        <v>122</v>
      </c>
      <c r="BE182" s="231">
        <f>IF(N182="základní",J182,0)</f>
        <v>0</v>
      </c>
      <c r="BF182" s="231">
        <f>IF(N182="snížená",J182,0)</f>
        <v>0</v>
      </c>
      <c r="BG182" s="231">
        <f>IF(N182="zákl. přenesená",J182,0)</f>
        <v>0</v>
      </c>
      <c r="BH182" s="231">
        <f>IF(N182="sníž. přenesená",J182,0)</f>
        <v>0</v>
      </c>
      <c r="BI182" s="231">
        <f>IF(N182="nulová",J182,0)</f>
        <v>0</v>
      </c>
      <c r="BJ182" s="16" t="s">
        <v>82</v>
      </c>
      <c r="BK182" s="231">
        <f>ROUND(I182*H182,2)</f>
        <v>0</v>
      </c>
      <c r="BL182" s="16" t="s">
        <v>202</v>
      </c>
      <c r="BM182" s="230" t="s">
        <v>594</v>
      </c>
    </row>
    <row r="183" s="2" customFormat="1">
      <c r="A183" s="37"/>
      <c r="B183" s="38"/>
      <c r="C183" s="39"/>
      <c r="D183" s="232" t="s">
        <v>196</v>
      </c>
      <c r="E183" s="39"/>
      <c r="F183" s="233" t="s">
        <v>595</v>
      </c>
      <c r="G183" s="39"/>
      <c r="H183" s="39"/>
      <c r="I183" s="135"/>
      <c r="J183" s="39"/>
      <c r="K183" s="39"/>
      <c r="L183" s="43"/>
      <c r="M183" s="234"/>
      <c r="N183" s="235"/>
      <c r="O183" s="83"/>
      <c r="P183" s="83"/>
      <c r="Q183" s="83"/>
      <c r="R183" s="83"/>
      <c r="S183" s="83"/>
      <c r="T183" s="84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T183" s="16" t="s">
        <v>196</v>
      </c>
      <c r="AU183" s="16" t="s">
        <v>84</v>
      </c>
    </row>
    <row r="184" s="2" customFormat="1">
      <c r="A184" s="37"/>
      <c r="B184" s="38"/>
      <c r="C184" s="39"/>
      <c r="D184" s="232" t="s">
        <v>131</v>
      </c>
      <c r="E184" s="39"/>
      <c r="F184" s="233" t="s">
        <v>596</v>
      </c>
      <c r="G184" s="39"/>
      <c r="H184" s="39"/>
      <c r="I184" s="135"/>
      <c r="J184" s="39"/>
      <c r="K184" s="39"/>
      <c r="L184" s="43"/>
      <c r="M184" s="234"/>
      <c r="N184" s="235"/>
      <c r="O184" s="83"/>
      <c r="P184" s="83"/>
      <c r="Q184" s="83"/>
      <c r="R184" s="83"/>
      <c r="S184" s="83"/>
      <c r="T184" s="84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T184" s="16" t="s">
        <v>131</v>
      </c>
      <c r="AU184" s="16" t="s">
        <v>84</v>
      </c>
    </row>
    <row r="185" s="2" customFormat="1" ht="21.75" customHeight="1">
      <c r="A185" s="37"/>
      <c r="B185" s="38"/>
      <c r="C185" s="218" t="s">
        <v>597</v>
      </c>
      <c r="D185" s="218" t="s">
        <v>125</v>
      </c>
      <c r="E185" s="219" t="s">
        <v>598</v>
      </c>
      <c r="F185" s="220" t="s">
        <v>599</v>
      </c>
      <c r="G185" s="221" t="s">
        <v>158</v>
      </c>
      <c r="H185" s="222">
        <v>26.690000000000001</v>
      </c>
      <c r="I185" s="223"/>
      <c r="J185" s="224">
        <f>ROUND(I185*H185,2)</f>
        <v>0</v>
      </c>
      <c r="K185" s="225"/>
      <c r="L185" s="43"/>
      <c r="M185" s="226" t="s">
        <v>19</v>
      </c>
      <c r="N185" s="227" t="s">
        <v>45</v>
      </c>
      <c r="O185" s="83"/>
      <c r="P185" s="228">
        <f>O185*H185</f>
        <v>0</v>
      </c>
      <c r="Q185" s="228">
        <v>0</v>
      </c>
      <c r="R185" s="228">
        <f>Q185*H185</f>
        <v>0</v>
      </c>
      <c r="S185" s="228">
        <v>0</v>
      </c>
      <c r="T185" s="229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230" t="s">
        <v>142</v>
      </c>
      <c r="AT185" s="230" t="s">
        <v>125</v>
      </c>
      <c r="AU185" s="230" t="s">
        <v>84</v>
      </c>
      <c r="AY185" s="16" t="s">
        <v>122</v>
      </c>
      <c r="BE185" s="231">
        <f>IF(N185="základní",J185,0)</f>
        <v>0</v>
      </c>
      <c r="BF185" s="231">
        <f>IF(N185="snížená",J185,0)</f>
        <v>0</v>
      </c>
      <c r="BG185" s="231">
        <f>IF(N185="zákl. přenesená",J185,0)</f>
        <v>0</v>
      </c>
      <c r="BH185" s="231">
        <f>IF(N185="sníž. přenesená",J185,0)</f>
        <v>0</v>
      </c>
      <c r="BI185" s="231">
        <f>IF(N185="nulová",J185,0)</f>
        <v>0</v>
      </c>
      <c r="BJ185" s="16" t="s">
        <v>82</v>
      </c>
      <c r="BK185" s="231">
        <f>ROUND(I185*H185,2)</f>
        <v>0</v>
      </c>
      <c r="BL185" s="16" t="s">
        <v>142</v>
      </c>
      <c r="BM185" s="230" t="s">
        <v>600</v>
      </c>
    </row>
    <row r="186" s="2" customFormat="1">
      <c r="A186" s="37"/>
      <c r="B186" s="38"/>
      <c r="C186" s="39"/>
      <c r="D186" s="232" t="s">
        <v>196</v>
      </c>
      <c r="E186" s="39"/>
      <c r="F186" s="233" t="s">
        <v>601</v>
      </c>
      <c r="G186" s="39"/>
      <c r="H186" s="39"/>
      <c r="I186" s="135"/>
      <c r="J186" s="39"/>
      <c r="K186" s="39"/>
      <c r="L186" s="43"/>
      <c r="M186" s="234"/>
      <c r="N186" s="235"/>
      <c r="O186" s="83"/>
      <c r="P186" s="83"/>
      <c r="Q186" s="83"/>
      <c r="R186" s="83"/>
      <c r="S186" s="83"/>
      <c r="T186" s="84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T186" s="16" t="s">
        <v>196</v>
      </c>
      <c r="AU186" s="16" t="s">
        <v>84</v>
      </c>
    </row>
    <row r="187" s="2" customFormat="1">
      <c r="A187" s="37"/>
      <c r="B187" s="38"/>
      <c r="C187" s="39"/>
      <c r="D187" s="232" t="s">
        <v>131</v>
      </c>
      <c r="E187" s="39"/>
      <c r="F187" s="233" t="s">
        <v>602</v>
      </c>
      <c r="G187" s="39"/>
      <c r="H187" s="39"/>
      <c r="I187" s="135"/>
      <c r="J187" s="39"/>
      <c r="K187" s="39"/>
      <c r="L187" s="43"/>
      <c r="M187" s="234"/>
      <c r="N187" s="235"/>
      <c r="O187" s="83"/>
      <c r="P187" s="83"/>
      <c r="Q187" s="83"/>
      <c r="R187" s="83"/>
      <c r="S187" s="83"/>
      <c r="T187" s="84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T187" s="16" t="s">
        <v>131</v>
      </c>
      <c r="AU187" s="16" t="s">
        <v>84</v>
      </c>
    </row>
    <row r="188" s="2" customFormat="1" ht="21.75" customHeight="1">
      <c r="A188" s="37"/>
      <c r="B188" s="38"/>
      <c r="C188" s="218" t="s">
        <v>603</v>
      </c>
      <c r="D188" s="218" t="s">
        <v>125</v>
      </c>
      <c r="E188" s="219" t="s">
        <v>604</v>
      </c>
      <c r="F188" s="220" t="s">
        <v>605</v>
      </c>
      <c r="G188" s="221" t="s">
        <v>158</v>
      </c>
      <c r="H188" s="222">
        <v>2.7200000000000002</v>
      </c>
      <c r="I188" s="223"/>
      <c r="J188" s="224">
        <f>ROUND(I188*H188,2)</f>
        <v>0</v>
      </c>
      <c r="K188" s="225"/>
      <c r="L188" s="43"/>
      <c r="M188" s="226" t="s">
        <v>19</v>
      </c>
      <c r="N188" s="227" t="s">
        <v>45</v>
      </c>
      <c r="O188" s="83"/>
      <c r="P188" s="228">
        <f>O188*H188</f>
        <v>0</v>
      </c>
      <c r="Q188" s="228">
        <v>0</v>
      </c>
      <c r="R188" s="228">
        <f>Q188*H188</f>
        <v>0</v>
      </c>
      <c r="S188" s="228">
        <v>0</v>
      </c>
      <c r="T188" s="229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230" t="s">
        <v>142</v>
      </c>
      <c r="AT188" s="230" t="s">
        <v>125</v>
      </c>
      <c r="AU188" s="230" t="s">
        <v>84</v>
      </c>
      <c r="AY188" s="16" t="s">
        <v>122</v>
      </c>
      <c r="BE188" s="231">
        <f>IF(N188="základní",J188,0)</f>
        <v>0</v>
      </c>
      <c r="BF188" s="231">
        <f>IF(N188="snížená",J188,0)</f>
        <v>0</v>
      </c>
      <c r="BG188" s="231">
        <f>IF(N188="zákl. přenesená",J188,0)</f>
        <v>0</v>
      </c>
      <c r="BH188" s="231">
        <f>IF(N188="sníž. přenesená",J188,0)</f>
        <v>0</v>
      </c>
      <c r="BI188" s="231">
        <f>IF(N188="nulová",J188,0)</f>
        <v>0</v>
      </c>
      <c r="BJ188" s="16" t="s">
        <v>82</v>
      </c>
      <c r="BK188" s="231">
        <f>ROUND(I188*H188,2)</f>
        <v>0</v>
      </c>
      <c r="BL188" s="16" t="s">
        <v>142</v>
      </c>
      <c r="BM188" s="230" t="s">
        <v>606</v>
      </c>
    </row>
    <row r="189" s="2" customFormat="1">
      <c r="A189" s="37"/>
      <c r="B189" s="38"/>
      <c r="C189" s="39"/>
      <c r="D189" s="232" t="s">
        <v>196</v>
      </c>
      <c r="E189" s="39"/>
      <c r="F189" s="233" t="s">
        <v>607</v>
      </c>
      <c r="G189" s="39"/>
      <c r="H189" s="39"/>
      <c r="I189" s="135"/>
      <c r="J189" s="39"/>
      <c r="K189" s="39"/>
      <c r="L189" s="43"/>
      <c r="M189" s="234"/>
      <c r="N189" s="235"/>
      <c r="O189" s="83"/>
      <c r="P189" s="83"/>
      <c r="Q189" s="83"/>
      <c r="R189" s="83"/>
      <c r="S189" s="83"/>
      <c r="T189" s="84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T189" s="16" t="s">
        <v>196</v>
      </c>
      <c r="AU189" s="16" t="s">
        <v>84</v>
      </c>
    </row>
    <row r="190" s="2" customFormat="1">
      <c r="A190" s="37"/>
      <c r="B190" s="38"/>
      <c r="C190" s="39"/>
      <c r="D190" s="232" t="s">
        <v>131</v>
      </c>
      <c r="E190" s="39"/>
      <c r="F190" s="233" t="s">
        <v>608</v>
      </c>
      <c r="G190" s="39"/>
      <c r="H190" s="39"/>
      <c r="I190" s="135"/>
      <c r="J190" s="39"/>
      <c r="K190" s="39"/>
      <c r="L190" s="43"/>
      <c r="M190" s="234"/>
      <c r="N190" s="235"/>
      <c r="O190" s="83"/>
      <c r="P190" s="83"/>
      <c r="Q190" s="83"/>
      <c r="R190" s="83"/>
      <c r="S190" s="83"/>
      <c r="T190" s="84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T190" s="16" t="s">
        <v>131</v>
      </c>
      <c r="AU190" s="16" t="s">
        <v>84</v>
      </c>
    </row>
    <row r="191" s="2" customFormat="1" ht="21.75" customHeight="1">
      <c r="A191" s="37"/>
      <c r="B191" s="38"/>
      <c r="C191" s="218" t="s">
        <v>609</v>
      </c>
      <c r="D191" s="218" t="s">
        <v>125</v>
      </c>
      <c r="E191" s="219" t="s">
        <v>241</v>
      </c>
      <c r="F191" s="220" t="s">
        <v>242</v>
      </c>
      <c r="G191" s="221" t="s">
        <v>158</v>
      </c>
      <c r="H191" s="222">
        <v>224.94999999999999</v>
      </c>
      <c r="I191" s="223"/>
      <c r="J191" s="224">
        <f>ROUND(I191*H191,2)</f>
        <v>0</v>
      </c>
      <c r="K191" s="225"/>
      <c r="L191" s="43"/>
      <c r="M191" s="226" t="s">
        <v>19</v>
      </c>
      <c r="N191" s="227" t="s">
        <v>45</v>
      </c>
      <c r="O191" s="83"/>
      <c r="P191" s="228">
        <f>O191*H191</f>
        <v>0</v>
      </c>
      <c r="Q191" s="228">
        <v>0</v>
      </c>
      <c r="R191" s="228">
        <f>Q191*H191</f>
        <v>0</v>
      </c>
      <c r="S191" s="228">
        <v>0</v>
      </c>
      <c r="T191" s="229">
        <f>S191*H191</f>
        <v>0</v>
      </c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230" t="s">
        <v>142</v>
      </c>
      <c r="AT191" s="230" t="s">
        <v>125</v>
      </c>
      <c r="AU191" s="230" t="s">
        <v>84</v>
      </c>
      <c r="AY191" s="16" t="s">
        <v>122</v>
      </c>
      <c r="BE191" s="231">
        <f>IF(N191="základní",J191,0)</f>
        <v>0</v>
      </c>
      <c r="BF191" s="231">
        <f>IF(N191="snížená",J191,0)</f>
        <v>0</v>
      </c>
      <c r="BG191" s="231">
        <f>IF(N191="zákl. přenesená",J191,0)</f>
        <v>0</v>
      </c>
      <c r="BH191" s="231">
        <f>IF(N191="sníž. přenesená",J191,0)</f>
        <v>0</v>
      </c>
      <c r="BI191" s="231">
        <f>IF(N191="nulová",J191,0)</f>
        <v>0</v>
      </c>
      <c r="BJ191" s="16" t="s">
        <v>82</v>
      </c>
      <c r="BK191" s="231">
        <f>ROUND(I191*H191,2)</f>
        <v>0</v>
      </c>
      <c r="BL191" s="16" t="s">
        <v>142</v>
      </c>
      <c r="BM191" s="230" t="s">
        <v>610</v>
      </c>
    </row>
    <row r="192" s="2" customFormat="1">
      <c r="A192" s="37"/>
      <c r="B192" s="38"/>
      <c r="C192" s="39"/>
      <c r="D192" s="232" t="s">
        <v>196</v>
      </c>
      <c r="E192" s="39"/>
      <c r="F192" s="233" t="s">
        <v>244</v>
      </c>
      <c r="G192" s="39"/>
      <c r="H192" s="39"/>
      <c r="I192" s="135"/>
      <c r="J192" s="39"/>
      <c r="K192" s="39"/>
      <c r="L192" s="43"/>
      <c r="M192" s="234"/>
      <c r="N192" s="235"/>
      <c r="O192" s="83"/>
      <c r="P192" s="83"/>
      <c r="Q192" s="83"/>
      <c r="R192" s="83"/>
      <c r="S192" s="83"/>
      <c r="T192" s="84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T192" s="16" t="s">
        <v>196</v>
      </c>
      <c r="AU192" s="16" t="s">
        <v>84</v>
      </c>
    </row>
    <row r="193" s="2" customFormat="1">
      <c r="A193" s="37"/>
      <c r="B193" s="38"/>
      <c r="C193" s="39"/>
      <c r="D193" s="232" t="s">
        <v>131</v>
      </c>
      <c r="E193" s="39"/>
      <c r="F193" s="233" t="s">
        <v>611</v>
      </c>
      <c r="G193" s="39"/>
      <c r="H193" s="39"/>
      <c r="I193" s="135"/>
      <c r="J193" s="39"/>
      <c r="K193" s="39"/>
      <c r="L193" s="43"/>
      <c r="M193" s="234"/>
      <c r="N193" s="235"/>
      <c r="O193" s="83"/>
      <c r="P193" s="83"/>
      <c r="Q193" s="83"/>
      <c r="R193" s="83"/>
      <c r="S193" s="83"/>
      <c r="T193" s="84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T193" s="16" t="s">
        <v>131</v>
      </c>
      <c r="AU193" s="16" t="s">
        <v>84</v>
      </c>
    </row>
    <row r="194" s="2" customFormat="1" ht="33" customHeight="1">
      <c r="A194" s="37"/>
      <c r="B194" s="38"/>
      <c r="C194" s="218" t="s">
        <v>612</v>
      </c>
      <c r="D194" s="218" t="s">
        <v>125</v>
      </c>
      <c r="E194" s="219" t="s">
        <v>247</v>
      </c>
      <c r="F194" s="220" t="s">
        <v>248</v>
      </c>
      <c r="G194" s="221" t="s">
        <v>158</v>
      </c>
      <c r="H194" s="222">
        <v>222.22999999999999</v>
      </c>
      <c r="I194" s="223"/>
      <c r="J194" s="224">
        <f>ROUND(I194*H194,2)</f>
        <v>0</v>
      </c>
      <c r="K194" s="225"/>
      <c r="L194" s="43"/>
      <c r="M194" s="226" t="s">
        <v>19</v>
      </c>
      <c r="N194" s="227" t="s">
        <v>45</v>
      </c>
      <c r="O194" s="83"/>
      <c r="P194" s="228">
        <f>O194*H194</f>
        <v>0</v>
      </c>
      <c r="Q194" s="228">
        <v>0</v>
      </c>
      <c r="R194" s="228">
        <f>Q194*H194</f>
        <v>0</v>
      </c>
      <c r="S194" s="228">
        <v>0</v>
      </c>
      <c r="T194" s="229">
        <f>S194*H194</f>
        <v>0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230" t="s">
        <v>142</v>
      </c>
      <c r="AT194" s="230" t="s">
        <v>125</v>
      </c>
      <c r="AU194" s="230" t="s">
        <v>84</v>
      </c>
      <c r="AY194" s="16" t="s">
        <v>122</v>
      </c>
      <c r="BE194" s="231">
        <f>IF(N194="základní",J194,0)</f>
        <v>0</v>
      </c>
      <c r="BF194" s="231">
        <f>IF(N194="snížená",J194,0)</f>
        <v>0</v>
      </c>
      <c r="BG194" s="231">
        <f>IF(N194="zákl. přenesená",J194,0)</f>
        <v>0</v>
      </c>
      <c r="BH194" s="231">
        <f>IF(N194="sníž. přenesená",J194,0)</f>
        <v>0</v>
      </c>
      <c r="BI194" s="231">
        <f>IF(N194="nulová",J194,0)</f>
        <v>0</v>
      </c>
      <c r="BJ194" s="16" t="s">
        <v>82</v>
      </c>
      <c r="BK194" s="231">
        <f>ROUND(I194*H194,2)</f>
        <v>0</v>
      </c>
      <c r="BL194" s="16" t="s">
        <v>142</v>
      </c>
      <c r="BM194" s="230" t="s">
        <v>613</v>
      </c>
    </row>
    <row r="195" s="2" customFormat="1">
      <c r="A195" s="37"/>
      <c r="B195" s="38"/>
      <c r="C195" s="39"/>
      <c r="D195" s="232" t="s">
        <v>196</v>
      </c>
      <c r="E195" s="39"/>
      <c r="F195" s="233" t="s">
        <v>210</v>
      </c>
      <c r="G195" s="39"/>
      <c r="H195" s="39"/>
      <c r="I195" s="135"/>
      <c r="J195" s="39"/>
      <c r="K195" s="39"/>
      <c r="L195" s="43"/>
      <c r="M195" s="234"/>
      <c r="N195" s="235"/>
      <c r="O195" s="83"/>
      <c r="P195" s="83"/>
      <c r="Q195" s="83"/>
      <c r="R195" s="83"/>
      <c r="S195" s="83"/>
      <c r="T195" s="84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T195" s="16" t="s">
        <v>196</v>
      </c>
      <c r="AU195" s="16" t="s">
        <v>84</v>
      </c>
    </row>
    <row r="196" s="2" customFormat="1">
      <c r="A196" s="37"/>
      <c r="B196" s="38"/>
      <c r="C196" s="39"/>
      <c r="D196" s="232" t="s">
        <v>131</v>
      </c>
      <c r="E196" s="39"/>
      <c r="F196" s="233" t="s">
        <v>614</v>
      </c>
      <c r="G196" s="39"/>
      <c r="H196" s="39"/>
      <c r="I196" s="135"/>
      <c r="J196" s="39"/>
      <c r="K196" s="39"/>
      <c r="L196" s="43"/>
      <c r="M196" s="234"/>
      <c r="N196" s="235"/>
      <c r="O196" s="83"/>
      <c r="P196" s="83"/>
      <c r="Q196" s="83"/>
      <c r="R196" s="83"/>
      <c r="S196" s="83"/>
      <c r="T196" s="84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T196" s="16" t="s">
        <v>131</v>
      </c>
      <c r="AU196" s="16" t="s">
        <v>84</v>
      </c>
    </row>
    <row r="197" s="2" customFormat="1" ht="33" customHeight="1">
      <c r="A197" s="37"/>
      <c r="B197" s="38"/>
      <c r="C197" s="218" t="s">
        <v>615</v>
      </c>
      <c r="D197" s="218" t="s">
        <v>125</v>
      </c>
      <c r="E197" s="219" t="s">
        <v>251</v>
      </c>
      <c r="F197" s="220" t="s">
        <v>252</v>
      </c>
      <c r="G197" s="221" t="s">
        <v>158</v>
      </c>
      <c r="H197" s="222">
        <v>2222.3000000000002</v>
      </c>
      <c r="I197" s="223"/>
      <c r="J197" s="224">
        <f>ROUND(I197*H197,2)</f>
        <v>0</v>
      </c>
      <c r="K197" s="225"/>
      <c r="L197" s="43"/>
      <c r="M197" s="226" t="s">
        <v>19</v>
      </c>
      <c r="N197" s="227" t="s">
        <v>45</v>
      </c>
      <c r="O197" s="83"/>
      <c r="P197" s="228">
        <f>O197*H197</f>
        <v>0</v>
      </c>
      <c r="Q197" s="228">
        <v>0</v>
      </c>
      <c r="R197" s="228">
        <f>Q197*H197</f>
        <v>0</v>
      </c>
      <c r="S197" s="228">
        <v>0</v>
      </c>
      <c r="T197" s="229">
        <f>S197*H197</f>
        <v>0</v>
      </c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R197" s="230" t="s">
        <v>142</v>
      </c>
      <c r="AT197" s="230" t="s">
        <v>125</v>
      </c>
      <c r="AU197" s="230" t="s">
        <v>84</v>
      </c>
      <c r="AY197" s="16" t="s">
        <v>122</v>
      </c>
      <c r="BE197" s="231">
        <f>IF(N197="základní",J197,0)</f>
        <v>0</v>
      </c>
      <c r="BF197" s="231">
        <f>IF(N197="snížená",J197,0)</f>
        <v>0</v>
      </c>
      <c r="BG197" s="231">
        <f>IF(N197="zákl. přenesená",J197,0)</f>
        <v>0</v>
      </c>
      <c r="BH197" s="231">
        <f>IF(N197="sníž. přenesená",J197,0)</f>
        <v>0</v>
      </c>
      <c r="BI197" s="231">
        <f>IF(N197="nulová",J197,0)</f>
        <v>0</v>
      </c>
      <c r="BJ197" s="16" t="s">
        <v>82</v>
      </c>
      <c r="BK197" s="231">
        <f>ROUND(I197*H197,2)</f>
        <v>0</v>
      </c>
      <c r="BL197" s="16" t="s">
        <v>142</v>
      </c>
      <c r="BM197" s="230" t="s">
        <v>616</v>
      </c>
    </row>
    <row r="198" s="2" customFormat="1">
      <c r="A198" s="37"/>
      <c r="B198" s="38"/>
      <c r="C198" s="39"/>
      <c r="D198" s="232" t="s">
        <v>196</v>
      </c>
      <c r="E198" s="39"/>
      <c r="F198" s="233" t="s">
        <v>210</v>
      </c>
      <c r="G198" s="39"/>
      <c r="H198" s="39"/>
      <c r="I198" s="135"/>
      <c r="J198" s="39"/>
      <c r="K198" s="39"/>
      <c r="L198" s="43"/>
      <c r="M198" s="234"/>
      <c r="N198" s="235"/>
      <c r="O198" s="83"/>
      <c r="P198" s="83"/>
      <c r="Q198" s="83"/>
      <c r="R198" s="83"/>
      <c r="S198" s="83"/>
      <c r="T198" s="84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T198" s="16" t="s">
        <v>196</v>
      </c>
      <c r="AU198" s="16" t="s">
        <v>84</v>
      </c>
    </row>
    <row r="199" s="2" customFormat="1">
      <c r="A199" s="37"/>
      <c r="B199" s="38"/>
      <c r="C199" s="39"/>
      <c r="D199" s="232" t="s">
        <v>131</v>
      </c>
      <c r="E199" s="39"/>
      <c r="F199" s="233" t="s">
        <v>617</v>
      </c>
      <c r="G199" s="39"/>
      <c r="H199" s="39"/>
      <c r="I199" s="135"/>
      <c r="J199" s="39"/>
      <c r="K199" s="39"/>
      <c r="L199" s="43"/>
      <c r="M199" s="234"/>
      <c r="N199" s="235"/>
      <c r="O199" s="83"/>
      <c r="P199" s="83"/>
      <c r="Q199" s="83"/>
      <c r="R199" s="83"/>
      <c r="S199" s="83"/>
      <c r="T199" s="84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T199" s="16" t="s">
        <v>131</v>
      </c>
      <c r="AU199" s="16" t="s">
        <v>84</v>
      </c>
    </row>
    <row r="200" s="2" customFormat="1" ht="21.75" customHeight="1">
      <c r="A200" s="37"/>
      <c r="B200" s="38"/>
      <c r="C200" s="218" t="s">
        <v>618</v>
      </c>
      <c r="D200" s="218" t="s">
        <v>125</v>
      </c>
      <c r="E200" s="219" t="s">
        <v>207</v>
      </c>
      <c r="F200" s="220" t="s">
        <v>208</v>
      </c>
      <c r="G200" s="221" t="s">
        <v>158</v>
      </c>
      <c r="H200" s="222">
        <v>2.7200000000000002</v>
      </c>
      <c r="I200" s="223"/>
      <c r="J200" s="224">
        <f>ROUND(I200*H200,2)</f>
        <v>0</v>
      </c>
      <c r="K200" s="225"/>
      <c r="L200" s="43"/>
      <c r="M200" s="226" t="s">
        <v>19</v>
      </c>
      <c r="N200" s="227" t="s">
        <v>45</v>
      </c>
      <c r="O200" s="83"/>
      <c r="P200" s="228">
        <f>O200*H200</f>
        <v>0</v>
      </c>
      <c r="Q200" s="228">
        <v>0</v>
      </c>
      <c r="R200" s="228">
        <f>Q200*H200</f>
        <v>0</v>
      </c>
      <c r="S200" s="228">
        <v>0</v>
      </c>
      <c r="T200" s="229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230" t="s">
        <v>142</v>
      </c>
      <c r="AT200" s="230" t="s">
        <v>125</v>
      </c>
      <c r="AU200" s="230" t="s">
        <v>84</v>
      </c>
      <c r="AY200" s="16" t="s">
        <v>122</v>
      </c>
      <c r="BE200" s="231">
        <f>IF(N200="základní",J200,0)</f>
        <v>0</v>
      </c>
      <c r="BF200" s="231">
        <f>IF(N200="snížená",J200,0)</f>
        <v>0</v>
      </c>
      <c r="BG200" s="231">
        <f>IF(N200="zákl. přenesená",J200,0)</f>
        <v>0</v>
      </c>
      <c r="BH200" s="231">
        <f>IF(N200="sníž. přenesená",J200,0)</f>
        <v>0</v>
      </c>
      <c r="BI200" s="231">
        <f>IF(N200="nulová",J200,0)</f>
        <v>0</v>
      </c>
      <c r="BJ200" s="16" t="s">
        <v>82</v>
      </c>
      <c r="BK200" s="231">
        <f>ROUND(I200*H200,2)</f>
        <v>0</v>
      </c>
      <c r="BL200" s="16" t="s">
        <v>142</v>
      </c>
      <c r="BM200" s="230" t="s">
        <v>619</v>
      </c>
    </row>
    <row r="201" s="2" customFormat="1">
      <c r="A201" s="37"/>
      <c r="B201" s="38"/>
      <c r="C201" s="39"/>
      <c r="D201" s="232" t="s">
        <v>196</v>
      </c>
      <c r="E201" s="39"/>
      <c r="F201" s="233" t="s">
        <v>210</v>
      </c>
      <c r="G201" s="39"/>
      <c r="H201" s="39"/>
      <c r="I201" s="135"/>
      <c r="J201" s="39"/>
      <c r="K201" s="39"/>
      <c r="L201" s="43"/>
      <c r="M201" s="234"/>
      <c r="N201" s="235"/>
      <c r="O201" s="83"/>
      <c r="P201" s="83"/>
      <c r="Q201" s="83"/>
      <c r="R201" s="83"/>
      <c r="S201" s="83"/>
      <c r="T201" s="84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T201" s="16" t="s">
        <v>196</v>
      </c>
      <c r="AU201" s="16" t="s">
        <v>84</v>
      </c>
    </row>
    <row r="202" s="2" customFormat="1">
      <c r="A202" s="37"/>
      <c r="B202" s="38"/>
      <c r="C202" s="39"/>
      <c r="D202" s="232" t="s">
        <v>131</v>
      </c>
      <c r="E202" s="39"/>
      <c r="F202" s="233" t="s">
        <v>620</v>
      </c>
      <c r="G202" s="39"/>
      <c r="H202" s="39"/>
      <c r="I202" s="135"/>
      <c r="J202" s="39"/>
      <c r="K202" s="39"/>
      <c r="L202" s="43"/>
      <c r="M202" s="234"/>
      <c r="N202" s="235"/>
      <c r="O202" s="83"/>
      <c r="P202" s="83"/>
      <c r="Q202" s="83"/>
      <c r="R202" s="83"/>
      <c r="S202" s="83"/>
      <c r="T202" s="84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T202" s="16" t="s">
        <v>131</v>
      </c>
      <c r="AU202" s="16" t="s">
        <v>84</v>
      </c>
    </row>
    <row r="203" s="2" customFormat="1" ht="21.75" customHeight="1">
      <c r="A203" s="37"/>
      <c r="B203" s="38"/>
      <c r="C203" s="218" t="s">
        <v>621</v>
      </c>
      <c r="D203" s="218" t="s">
        <v>125</v>
      </c>
      <c r="E203" s="219" t="s">
        <v>256</v>
      </c>
      <c r="F203" s="220" t="s">
        <v>257</v>
      </c>
      <c r="G203" s="221" t="s">
        <v>226</v>
      </c>
      <c r="H203" s="222">
        <v>333.39999999999998</v>
      </c>
      <c r="I203" s="223"/>
      <c r="J203" s="224">
        <f>ROUND(I203*H203,2)</f>
        <v>0</v>
      </c>
      <c r="K203" s="225"/>
      <c r="L203" s="43"/>
      <c r="M203" s="226" t="s">
        <v>19</v>
      </c>
      <c r="N203" s="227" t="s">
        <v>45</v>
      </c>
      <c r="O203" s="83"/>
      <c r="P203" s="228">
        <f>O203*H203</f>
        <v>0</v>
      </c>
      <c r="Q203" s="228">
        <v>0</v>
      </c>
      <c r="R203" s="228">
        <f>Q203*H203</f>
        <v>0</v>
      </c>
      <c r="S203" s="228">
        <v>0</v>
      </c>
      <c r="T203" s="229">
        <f>S203*H203</f>
        <v>0</v>
      </c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R203" s="230" t="s">
        <v>142</v>
      </c>
      <c r="AT203" s="230" t="s">
        <v>125</v>
      </c>
      <c r="AU203" s="230" t="s">
        <v>84</v>
      </c>
      <c r="AY203" s="16" t="s">
        <v>122</v>
      </c>
      <c r="BE203" s="231">
        <f>IF(N203="základní",J203,0)</f>
        <v>0</v>
      </c>
      <c r="BF203" s="231">
        <f>IF(N203="snížená",J203,0)</f>
        <v>0</v>
      </c>
      <c r="BG203" s="231">
        <f>IF(N203="zákl. přenesená",J203,0)</f>
        <v>0</v>
      </c>
      <c r="BH203" s="231">
        <f>IF(N203="sníž. přenesená",J203,0)</f>
        <v>0</v>
      </c>
      <c r="BI203" s="231">
        <f>IF(N203="nulová",J203,0)</f>
        <v>0</v>
      </c>
      <c r="BJ203" s="16" t="s">
        <v>82</v>
      </c>
      <c r="BK203" s="231">
        <f>ROUND(I203*H203,2)</f>
        <v>0</v>
      </c>
      <c r="BL203" s="16" t="s">
        <v>142</v>
      </c>
      <c r="BM203" s="230" t="s">
        <v>622</v>
      </c>
    </row>
    <row r="204" s="2" customFormat="1">
      <c r="A204" s="37"/>
      <c r="B204" s="38"/>
      <c r="C204" s="39"/>
      <c r="D204" s="232" t="s">
        <v>196</v>
      </c>
      <c r="E204" s="39"/>
      <c r="F204" s="233" t="s">
        <v>259</v>
      </c>
      <c r="G204" s="39"/>
      <c r="H204" s="39"/>
      <c r="I204" s="135"/>
      <c r="J204" s="39"/>
      <c r="K204" s="39"/>
      <c r="L204" s="43"/>
      <c r="M204" s="234"/>
      <c r="N204" s="235"/>
      <c r="O204" s="83"/>
      <c r="P204" s="83"/>
      <c r="Q204" s="83"/>
      <c r="R204" s="83"/>
      <c r="S204" s="83"/>
      <c r="T204" s="84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T204" s="16" t="s">
        <v>196</v>
      </c>
      <c r="AU204" s="16" t="s">
        <v>84</v>
      </c>
    </row>
    <row r="205" s="2" customFormat="1">
      <c r="A205" s="37"/>
      <c r="B205" s="38"/>
      <c r="C205" s="39"/>
      <c r="D205" s="232" t="s">
        <v>131</v>
      </c>
      <c r="E205" s="39"/>
      <c r="F205" s="233" t="s">
        <v>623</v>
      </c>
      <c r="G205" s="39"/>
      <c r="H205" s="39"/>
      <c r="I205" s="135"/>
      <c r="J205" s="39"/>
      <c r="K205" s="39"/>
      <c r="L205" s="43"/>
      <c r="M205" s="234"/>
      <c r="N205" s="235"/>
      <c r="O205" s="83"/>
      <c r="P205" s="83"/>
      <c r="Q205" s="83"/>
      <c r="R205" s="83"/>
      <c r="S205" s="83"/>
      <c r="T205" s="84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T205" s="16" t="s">
        <v>131</v>
      </c>
      <c r="AU205" s="16" t="s">
        <v>84</v>
      </c>
    </row>
    <row r="206" s="2" customFormat="1" ht="16.5" customHeight="1">
      <c r="A206" s="37"/>
      <c r="B206" s="38"/>
      <c r="C206" s="218" t="s">
        <v>624</v>
      </c>
      <c r="D206" s="218" t="s">
        <v>125</v>
      </c>
      <c r="E206" s="219" t="s">
        <v>625</v>
      </c>
      <c r="F206" s="220" t="s">
        <v>626</v>
      </c>
      <c r="G206" s="221" t="s">
        <v>141</v>
      </c>
      <c r="H206" s="222">
        <v>613.82000000000005</v>
      </c>
      <c r="I206" s="223"/>
      <c r="J206" s="224">
        <f>ROUND(I206*H206,2)</f>
        <v>0</v>
      </c>
      <c r="K206" s="225"/>
      <c r="L206" s="43"/>
      <c r="M206" s="226" t="s">
        <v>19</v>
      </c>
      <c r="N206" s="227" t="s">
        <v>45</v>
      </c>
      <c r="O206" s="83"/>
      <c r="P206" s="228">
        <f>O206*H206</f>
        <v>0</v>
      </c>
      <c r="Q206" s="228">
        <v>0</v>
      </c>
      <c r="R206" s="228">
        <f>Q206*H206</f>
        <v>0</v>
      </c>
      <c r="S206" s="228">
        <v>0</v>
      </c>
      <c r="T206" s="229">
        <f>S206*H206</f>
        <v>0</v>
      </c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R206" s="230" t="s">
        <v>142</v>
      </c>
      <c r="AT206" s="230" t="s">
        <v>125</v>
      </c>
      <c r="AU206" s="230" t="s">
        <v>84</v>
      </c>
      <c r="AY206" s="16" t="s">
        <v>122</v>
      </c>
      <c r="BE206" s="231">
        <f>IF(N206="základní",J206,0)</f>
        <v>0</v>
      </c>
      <c r="BF206" s="231">
        <f>IF(N206="snížená",J206,0)</f>
        <v>0</v>
      </c>
      <c r="BG206" s="231">
        <f>IF(N206="zákl. přenesená",J206,0)</f>
        <v>0</v>
      </c>
      <c r="BH206" s="231">
        <f>IF(N206="sníž. přenesená",J206,0)</f>
        <v>0</v>
      </c>
      <c r="BI206" s="231">
        <f>IF(N206="nulová",J206,0)</f>
        <v>0</v>
      </c>
      <c r="BJ206" s="16" t="s">
        <v>82</v>
      </c>
      <c r="BK206" s="231">
        <f>ROUND(I206*H206,2)</f>
        <v>0</v>
      </c>
      <c r="BL206" s="16" t="s">
        <v>142</v>
      </c>
      <c r="BM206" s="230" t="s">
        <v>627</v>
      </c>
    </row>
    <row r="207" s="2" customFormat="1">
      <c r="A207" s="37"/>
      <c r="B207" s="38"/>
      <c r="C207" s="39"/>
      <c r="D207" s="232" t="s">
        <v>196</v>
      </c>
      <c r="E207" s="39"/>
      <c r="F207" s="233" t="s">
        <v>628</v>
      </c>
      <c r="G207" s="39"/>
      <c r="H207" s="39"/>
      <c r="I207" s="135"/>
      <c r="J207" s="39"/>
      <c r="K207" s="39"/>
      <c r="L207" s="43"/>
      <c r="M207" s="234"/>
      <c r="N207" s="235"/>
      <c r="O207" s="83"/>
      <c r="P207" s="83"/>
      <c r="Q207" s="83"/>
      <c r="R207" s="83"/>
      <c r="S207" s="83"/>
      <c r="T207" s="84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T207" s="16" t="s">
        <v>196</v>
      </c>
      <c r="AU207" s="16" t="s">
        <v>84</v>
      </c>
    </row>
    <row r="208" s="2" customFormat="1">
      <c r="A208" s="37"/>
      <c r="B208" s="38"/>
      <c r="C208" s="39"/>
      <c r="D208" s="232" t="s">
        <v>131</v>
      </c>
      <c r="E208" s="39"/>
      <c r="F208" s="233" t="s">
        <v>629</v>
      </c>
      <c r="G208" s="39"/>
      <c r="H208" s="39"/>
      <c r="I208" s="135"/>
      <c r="J208" s="39"/>
      <c r="K208" s="39"/>
      <c r="L208" s="43"/>
      <c r="M208" s="234"/>
      <c r="N208" s="235"/>
      <c r="O208" s="83"/>
      <c r="P208" s="83"/>
      <c r="Q208" s="83"/>
      <c r="R208" s="83"/>
      <c r="S208" s="83"/>
      <c r="T208" s="84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T208" s="16" t="s">
        <v>131</v>
      </c>
      <c r="AU208" s="16" t="s">
        <v>84</v>
      </c>
    </row>
    <row r="209" s="2" customFormat="1" ht="21.75" customHeight="1">
      <c r="A209" s="37"/>
      <c r="B209" s="38"/>
      <c r="C209" s="218" t="s">
        <v>630</v>
      </c>
      <c r="D209" s="218" t="s">
        <v>125</v>
      </c>
      <c r="E209" s="219" t="s">
        <v>631</v>
      </c>
      <c r="F209" s="220" t="s">
        <v>632</v>
      </c>
      <c r="G209" s="221" t="s">
        <v>158</v>
      </c>
      <c r="H209" s="222">
        <v>3.2200000000000002</v>
      </c>
      <c r="I209" s="223"/>
      <c r="J209" s="224">
        <f>ROUND(I209*H209,2)</f>
        <v>0</v>
      </c>
      <c r="K209" s="225"/>
      <c r="L209" s="43"/>
      <c r="M209" s="226" t="s">
        <v>19</v>
      </c>
      <c r="N209" s="227" t="s">
        <v>45</v>
      </c>
      <c r="O209" s="83"/>
      <c r="P209" s="228">
        <f>O209*H209</f>
        <v>0</v>
      </c>
      <c r="Q209" s="228">
        <v>0</v>
      </c>
      <c r="R209" s="228">
        <f>Q209*H209</f>
        <v>0</v>
      </c>
      <c r="S209" s="228">
        <v>0</v>
      </c>
      <c r="T209" s="229">
        <f>S209*H209</f>
        <v>0</v>
      </c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R209" s="230" t="s">
        <v>142</v>
      </c>
      <c r="AT209" s="230" t="s">
        <v>125</v>
      </c>
      <c r="AU209" s="230" t="s">
        <v>84</v>
      </c>
      <c r="AY209" s="16" t="s">
        <v>122</v>
      </c>
      <c r="BE209" s="231">
        <f>IF(N209="základní",J209,0)</f>
        <v>0</v>
      </c>
      <c r="BF209" s="231">
        <f>IF(N209="snížená",J209,0)</f>
        <v>0</v>
      </c>
      <c r="BG209" s="231">
        <f>IF(N209="zákl. přenesená",J209,0)</f>
        <v>0</v>
      </c>
      <c r="BH209" s="231">
        <f>IF(N209="sníž. přenesená",J209,0)</f>
        <v>0</v>
      </c>
      <c r="BI209" s="231">
        <f>IF(N209="nulová",J209,0)</f>
        <v>0</v>
      </c>
      <c r="BJ209" s="16" t="s">
        <v>82</v>
      </c>
      <c r="BK209" s="231">
        <f>ROUND(I209*H209,2)</f>
        <v>0</v>
      </c>
      <c r="BL209" s="16" t="s">
        <v>142</v>
      </c>
      <c r="BM209" s="230" t="s">
        <v>633</v>
      </c>
    </row>
    <row r="210" s="2" customFormat="1">
      <c r="A210" s="37"/>
      <c r="B210" s="38"/>
      <c r="C210" s="39"/>
      <c r="D210" s="232" t="s">
        <v>196</v>
      </c>
      <c r="E210" s="39"/>
      <c r="F210" s="233" t="s">
        <v>634</v>
      </c>
      <c r="G210" s="39"/>
      <c r="H210" s="39"/>
      <c r="I210" s="135"/>
      <c r="J210" s="39"/>
      <c r="K210" s="39"/>
      <c r="L210" s="43"/>
      <c r="M210" s="234"/>
      <c r="N210" s="235"/>
      <c r="O210" s="83"/>
      <c r="P210" s="83"/>
      <c r="Q210" s="83"/>
      <c r="R210" s="83"/>
      <c r="S210" s="83"/>
      <c r="T210" s="84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T210" s="16" t="s">
        <v>196</v>
      </c>
      <c r="AU210" s="16" t="s">
        <v>84</v>
      </c>
    </row>
    <row r="211" s="2" customFormat="1">
      <c r="A211" s="37"/>
      <c r="B211" s="38"/>
      <c r="C211" s="39"/>
      <c r="D211" s="232" t="s">
        <v>131</v>
      </c>
      <c r="E211" s="39"/>
      <c r="F211" s="233" t="s">
        <v>635</v>
      </c>
      <c r="G211" s="39"/>
      <c r="H211" s="39"/>
      <c r="I211" s="135"/>
      <c r="J211" s="39"/>
      <c r="K211" s="39"/>
      <c r="L211" s="43"/>
      <c r="M211" s="234"/>
      <c r="N211" s="235"/>
      <c r="O211" s="83"/>
      <c r="P211" s="83"/>
      <c r="Q211" s="83"/>
      <c r="R211" s="83"/>
      <c r="S211" s="83"/>
      <c r="T211" s="84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T211" s="16" t="s">
        <v>131</v>
      </c>
      <c r="AU211" s="16" t="s">
        <v>84</v>
      </c>
    </row>
    <row r="212" s="2" customFormat="1" ht="21.75" customHeight="1">
      <c r="A212" s="37"/>
      <c r="B212" s="38"/>
      <c r="C212" s="218" t="s">
        <v>636</v>
      </c>
      <c r="D212" s="218" t="s">
        <v>125</v>
      </c>
      <c r="E212" s="219" t="s">
        <v>637</v>
      </c>
      <c r="F212" s="220" t="s">
        <v>638</v>
      </c>
      <c r="G212" s="221" t="s">
        <v>158</v>
      </c>
      <c r="H212" s="222">
        <v>14.85</v>
      </c>
      <c r="I212" s="223"/>
      <c r="J212" s="224">
        <f>ROUND(I212*H212,2)</f>
        <v>0</v>
      </c>
      <c r="K212" s="225"/>
      <c r="L212" s="43"/>
      <c r="M212" s="226" t="s">
        <v>19</v>
      </c>
      <c r="N212" s="227" t="s">
        <v>45</v>
      </c>
      <c r="O212" s="83"/>
      <c r="P212" s="228">
        <f>O212*H212</f>
        <v>0</v>
      </c>
      <c r="Q212" s="228">
        <v>0</v>
      </c>
      <c r="R212" s="228">
        <f>Q212*H212</f>
        <v>0</v>
      </c>
      <c r="S212" s="228">
        <v>0</v>
      </c>
      <c r="T212" s="229">
        <f>S212*H212</f>
        <v>0</v>
      </c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R212" s="230" t="s">
        <v>202</v>
      </c>
      <c r="AT212" s="230" t="s">
        <v>125</v>
      </c>
      <c r="AU212" s="230" t="s">
        <v>84</v>
      </c>
      <c r="AY212" s="16" t="s">
        <v>122</v>
      </c>
      <c r="BE212" s="231">
        <f>IF(N212="základní",J212,0)</f>
        <v>0</v>
      </c>
      <c r="BF212" s="231">
        <f>IF(N212="snížená",J212,0)</f>
        <v>0</v>
      </c>
      <c r="BG212" s="231">
        <f>IF(N212="zákl. přenesená",J212,0)</f>
        <v>0</v>
      </c>
      <c r="BH212" s="231">
        <f>IF(N212="sníž. přenesená",J212,0)</f>
        <v>0</v>
      </c>
      <c r="BI212" s="231">
        <f>IF(N212="nulová",J212,0)</f>
        <v>0</v>
      </c>
      <c r="BJ212" s="16" t="s">
        <v>82</v>
      </c>
      <c r="BK212" s="231">
        <f>ROUND(I212*H212,2)</f>
        <v>0</v>
      </c>
      <c r="BL212" s="16" t="s">
        <v>202</v>
      </c>
      <c r="BM212" s="230" t="s">
        <v>639</v>
      </c>
    </row>
    <row r="213" s="2" customFormat="1">
      <c r="A213" s="37"/>
      <c r="B213" s="38"/>
      <c r="C213" s="39"/>
      <c r="D213" s="232" t="s">
        <v>196</v>
      </c>
      <c r="E213" s="39"/>
      <c r="F213" s="233" t="s">
        <v>640</v>
      </c>
      <c r="G213" s="39"/>
      <c r="H213" s="39"/>
      <c r="I213" s="135"/>
      <c r="J213" s="39"/>
      <c r="K213" s="39"/>
      <c r="L213" s="43"/>
      <c r="M213" s="234"/>
      <c r="N213" s="235"/>
      <c r="O213" s="83"/>
      <c r="P213" s="83"/>
      <c r="Q213" s="83"/>
      <c r="R213" s="83"/>
      <c r="S213" s="83"/>
      <c r="T213" s="84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T213" s="16" t="s">
        <v>196</v>
      </c>
      <c r="AU213" s="16" t="s">
        <v>84</v>
      </c>
    </row>
    <row r="214" s="2" customFormat="1">
      <c r="A214" s="37"/>
      <c r="B214" s="38"/>
      <c r="C214" s="39"/>
      <c r="D214" s="232" t="s">
        <v>131</v>
      </c>
      <c r="E214" s="39"/>
      <c r="F214" s="233" t="s">
        <v>641</v>
      </c>
      <c r="G214" s="39"/>
      <c r="H214" s="39"/>
      <c r="I214" s="135"/>
      <c r="J214" s="39"/>
      <c r="K214" s="39"/>
      <c r="L214" s="43"/>
      <c r="M214" s="234"/>
      <c r="N214" s="235"/>
      <c r="O214" s="83"/>
      <c r="P214" s="83"/>
      <c r="Q214" s="83"/>
      <c r="R214" s="83"/>
      <c r="S214" s="83"/>
      <c r="T214" s="84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T214" s="16" t="s">
        <v>131</v>
      </c>
      <c r="AU214" s="16" t="s">
        <v>84</v>
      </c>
    </row>
    <row r="215" s="12" customFormat="1" ht="22.8" customHeight="1">
      <c r="A215" s="12"/>
      <c r="B215" s="202"/>
      <c r="C215" s="203"/>
      <c r="D215" s="204" t="s">
        <v>73</v>
      </c>
      <c r="E215" s="216" t="s">
        <v>642</v>
      </c>
      <c r="F215" s="216" t="s">
        <v>643</v>
      </c>
      <c r="G215" s="203"/>
      <c r="H215" s="203"/>
      <c r="I215" s="206"/>
      <c r="J215" s="217">
        <f>BK215</f>
        <v>0</v>
      </c>
      <c r="K215" s="203"/>
      <c r="L215" s="208"/>
      <c r="M215" s="209"/>
      <c r="N215" s="210"/>
      <c r="O215" s="210"/>
      <c r="P215" s="211">
        <f>SUM(P216:P219)</f>
        <v>0</v>
      </c>
      <c r="Q215" s="210"/>
      <c r="R215" s="211">
        <f>SUM(R216:R219)</f>
        <v>2.9665000000000004</v>
      </c>
      <c r="S215" s="210"/>
      <c r="T215" s="212">
        <f>SUM(T216:T219)</f>
        <v>0</v>
      </c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R215" s="213" t="s">
        <v>82</v>
      </c>
      <c r="AT215" s="214" t="s">
        <v>73</v>
      </c>
      <c r="AU215" s="214" t="s">
        <v>82</v>
      </c>
      <c r="AY215" s="213" t="s">
        <v>122</v>
      </c>
      <c r="BK215" s="215">
        <f>SUM(BK216:BK219)</f>
        <v>0</v>
      </c>
    </row>
    <row r="216" s="2" customFormat="1" ht="21.75" customHeight="1">
      <c r="A216" s="37"/>
      <c r="B216" s="38"/>
      <c r="C216" s="218" t="s">
        <v>644</v>
      </c>
      <c r="D216" s="218" t="s">
        <v>125</v>
      </c>
      <c r="E216" s="219" t="s">
        <v>645</v>
      </c>
      <c r="F216" s="220" t="s">
        <v>646</v>
      </c>
      <c r="G216" s="221" t="s">
        <v>232</v>
      </c>
      <c r="H216" s="222">
        <v>17</v>
      </c>
      <c r="I216" s="223"/>
      <c r="J216" s="224">
        <f>ROUND(I216*H216,2)</f>
        <v>0</v>
      </c>
      <c r="K216" s="225"/>
      <c r="L216" s="43"/>
      <c r="M216" s="226" t="s">
        <v>19</v>
      </c>
      <c r="N216" s="227" t="s">
        <v>45</v>
      </c>
      <c r="O216" s="83"/>
      <c r="P216" s="228">
        <f>O216*H216</f>
        <v>0</v>
      </c>
      <c r="Q216" s="228">
        <v>0.1295</v>
      </c>
      <c r="R216" s="228">
        <f>Q216*H216</f>
        <v>2.2015000000000002</v>
      </c>
      <c r="S216" s="228">
        <v>0</v>
      </c>
      <c r="T216" s="229">
        <f>S216*H216</f>
        <v>0</v>
      </c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R216" s="230" t="s">
        <v>142</v>
      </c>
      <c r="AT216" s="230" t="s">
        <v>125</v>
      </c>
      <c r="AU216" s="230" t="s">
        <v>84</v>
      </c>
      <c r="AY216" s="16" t="s">
        <v>122</v>
      </c>
      <c r="BE216" s="231">
        <f>IF(N216="základní",J216,0)</f>
        <v>0</v>
      </c>
      <c r="BF216" s="231">
        <f>IF(N216="snížená",J216,0)</f>
        <v>0</v>
      </c>
      <c r="BG216" s="231">
        <f>IF(N216="zákl. přenesená",J216,0)</f>
        <v>0</v>
      </c>
      <c r="BH216" s="231">
        <f>IF(N216="sníž. přenesená",J216,0)</f>
        <v>0</v>
      </c>
      <c r="BI216" s="231">
        <f>IF(N216="nulová",J216,0)</f>
        <v>0</v>
      </c>
      <c r="BJ216" s="16" t="s">
        <v>82</v>
      </c>
      <c r="BK216" s="231">
        <f>ROUND(I216*H216,2)</f>
        <v>0</v>
      </c>
      <c r="BL216" s="16" t="s">
        <v>142</v>
      </c>
      <c r="BM216" s="230" t="s">
        <v>647</v>
      </c>
    </row>
    <row r="217" s="2" customFormat="1">
      <c r="A217" s="37"/>
      <c r="B217" s="38"/>
      <c r="C217" s="39"/>
      <c r="D217" s="232" t="s">
        <v>196</v>
      </c>
      <c r="E217" s="39"/>
      <c r="F217" s="233" t="s">
        <v>648</v>
      </c>
      <c r="G217" s="39"/>
      <c r="H217" s="39"/>
      <c r="I217" s="135"/>
      <c r="J217" s="39"/>
      <c r="K217" s="39"/>
      <c r="L217" s="43"/>
      <c r="M217" s="234"/>
      <c r="N217" s="235"/>
      <c r="O217" s="83"/>
      <c r="P217" s="83"/>
      <c r="Q217" s="83"/>
      <c r="R217" s="83"/>
      <c r="S217" s="83"/>
      <c r="T217" s="84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T217" s="16" t="s">
        <v>196</v>
      </c>
      <c r="AU217" s="16" t="s">
        <v>84</v>
      </c>
    </row>
    <row r="218" s="2" customFormat="1">
      <c r="A218" s="37"/>
      <c r="B218" s="38"/>
      <c r="C218" s="39"/>
      <c r="D218" s="232" t="s">
        <v>131</v>
      </c>
      <c r="E218" s="39"/>
      <c r="F218" s="233" t="s">
        <v>649</v>
      </c>
      <c r="G218" s="39"/>
      <c r="H218" s="39"/>
      <c r="I218" s="135"/>
      <c r="J218" s="39"/>
      <c r="K218" s="39"/>
      <c r="L218" s="43"/>
      <c r="M218" s="234"/>
      <c r="N218" s="235"/>
      <c r="O218" s="83"/>
      <c r="P218" s="83"/>
      <c r="Q218" s="83"/>
      <c r="R218" s="83"/>
      <c r="S218" s="83"/>
      <c r="T218" s="84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T218" s="16" t="s">
        <v>131</v>
      </c>
      <c r="AU218" s="16" t="s">
        <v>84</v>
      </c>
    </row>
    <row r="219" s="2" customFormat="1" ht="16.5" customHeight="1">
      <c r="A219" s="37"/>
      <c r="B219" s="38"/>
      <c r="C219" s="236" t="s">
        <v>650</v>
      </c>
      <c r="D219" s="236" t="s">
        <v>155</v>
      </c>
      <c r="E219" s="237" t="s">
        <v>651</v>
      </c>
      <c r="F219" s="238" t="s">
        <v>652</v>
      </c>
      <c r="G219" s="239" t="s">
        <v>232</v>
      </c>
      <c r="H219" s="240">
        <v>17</v>
      </c>
      <c r="I219" s="241"/>
      <c r="J219" s="242">
        <f>ROUND(I219*H219,2)</f>
        <v>0</v>
      </c>
      <c r="K219" s="243"/>
      <c r="L219" s="244"/>
      <c r="M219" s="245" t="s">
        <v>19</v>
      </c>
      <c r="N219" s="246" t="s">
        <v>45</v>
      </c>
      <c r="O219" s="83"/>
      <c r="P219" s="228">
        <f>O219*H219</f>
        <v>0</v>
      </c>
      <c r="Q219" s="228">
        <v>0.044999999999999998</v>
      </c>
      <c r="R219" s="228">
        <f>Q219*H219</f>
        <v>0.76500000000000001</v>
      </c>
      <c r="S219" s="228">
        <v>0</v>
      </c>
      <c r="T219" s="229">
        <f>S219*H219</f>
        <v>0</v>
      </c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R219" s="230" t="s">
        <v>159</v>
      </c>
      <c r="AT219" s="230" t="s">
        <v>155</v>
      </c>
      <c r="AU219" s="230" t="s">
        <v>84</v>
      </c>
      <c r="AY219" s="16" t="s">
        <v>122</v>
      </c>
      <c r="BE219" s="231">
        <f>IF(N219="základní",J219,0)</f>
        <v>0</v>
      </c>
      <c r="BF219" s="231">
        <f>IF(N219="snížená",J219,0)</f>
        <v>0</v>
      </c>
      <c r="BG219" s="231">
        <f>IF(N219="zákl. přenesená",J219,0)</f>
        <v>0</v>
      </c>
      <c r="BH219" s="231">
        <f>IF(N219="sníž. přenesená",J219,0)</f>
        <v>0</v>
      </c>
      <c r="BI219" s="231">
        <f>IF(N219="nulová",J219,0)</f>
        <v>0</v>
      </c>
      <c r="BJ219" s="16" t="s">
        <v>82</v>
      </c>
      <c r="BK219" s="231">
        <f>ROUND(I219*H219,2)</f>
        <v>0</v>
      </c>
      <c r="BL219" s="16" t="s">
        <v>142</v>
      </c>
      <c r="BM219" s="230" t="s">
        <v>653</v>
      </c>
    </row>
    <row r="220" s="12" customFormat="1" ht="22.8" customHeight="1">
      <c r="A220" s="12"/>
      <c r="B220" s="202"/>
      <c r="C220" s="203"/>
      <c r="D220" s="204" t="s">
        <v>73</v>
      </c>
      <c r="E220" s="216" t="s">
        <v>654</v>
      </c>
      <c r="F220" s="216" t="s">
        <v>655</v>
      </c>
      <c r="G220" s="203"/>
      <c r="H220" s="203"/>
      <c r="I220" s="206"/>
      <c r="J220" s="217">
        <f>BK220</f>
        <v>0</v>
      </c>
      <c r="K220" s="203"/>
      <c r="L220" s="208"/>
      <c r="M220" s="209"/>
      <c r="N220" s="210"/>
      <c r="O220" s="210"/>
      <c r="P220" s="211">
        <f>SUM(P221:P224)</f>
        <v>0</v>
      </c>
      <c r="Q220" s="210"/>
      <c r="R220" s="211">
        <f>SUM(R221:R224)</f>
        <v>0</v>
      </c>
      <c r="S220" s="210"/>
      <c r="T220" s="212">
        <f>SUM(T221:T224)</f>
        <v>0</v>
      </c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R220" s="213" t="s">
        <v>82</v>
      </c>
      <c r="AT220" s="214" t="s">
        <v>73</v>
      </c>
      <c r="AU220" s="214" t="s">
        <v>82</v>
      </c>
      <c r="AY220" s="213" t="s">
        <v>122</v>
      </c>
      <c r="BK220" s="215">
        <f>SUM(BK221:BK224)</f>
        <v>0</v>
      </c>
    </row>
    <row r="221" s="2" customFormat="1" ht="16.5" customHeight="1">
      <c r="A221" s="37"/>
      <c r="B221" s="38"/>
      <c r="C221" s="218" t="s">
        <v>656</v>
      </c>
      <c r="D221" s="218" t="s">
        <v>125</v>
      </c>
      <c r="E221" s="219" t="s">
        <v>657</v>
      </c>
      <c r="F221" s="220" t="s">
        <v>658</v>
      </c>
      <c r="G221" s="221" t="s">
        <v>543</v>
      </c>
      <c r="H221" s="222">
        <v>15</v>
      </c>
      <c r="I221" s="223"/>
      <c r="J221" s="224">
        <f>ROUND(I221*H221,2)</f>
        <v>0</v>
      </c>
      <c r="K221" s="225"/>
      <c r="L221" s="43"/>
      <c r="M221" s="226" t="s">
        <v>19</v>
      </c>
      <c r="N221" s="227" t="s">
        <v>45</v>
      </c>
      <c r="O221" s="83"/>
      <c r="P221" s="228">
        <f>O221*H221</f>
        <v>0</v>
      </c>
      <c r="Q221" s="228">
        <v>0</v>
      </c>
      <c r="R221" s="228">
        <f>Q221*H221</f>
        <v>0</v>
      </c>
      <c r="S221" s="228">
        <v>0</v>
      </c>
      <c r="T221" s="229">
        <f>S221*H221</f>
        <v>0</v>
      </c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R221" s="230" t="s">
        <v>142</v>
      </c>
      <c r="AT221" s="230" t="s">
        <v>125</v>
      </c>
      <c r="AU221" s="230" t="s">
        <v>84</v>
      </c>
      <c r="AY221" s="16" t="s">
        <v>122</v>
      </c>
      <c r="BE221" s="231">
        <f>IF(N221="základní",J221,0)</f>
        <v>0</v>
      </c>
      <c r="BF221" s="231">
        <f>IF(N221="snížená",J221,0)</f>
        <v>0</v>
      </c>
      <c r="BG221" s="231">
        <f>IF(N221="zákl. přenesená",J221,0)</f>
        <v>0</v>
      </c>
      <c r="BH221" s="231">
        <f>IF(N221="sníž. přenesená",J221,0)</f>
        <v>0</v>
      </c>
      <c r="BI221" s="231">
        <f>IF(N221="nulová",J221,0)</f>
        <v>0</v>
      </c>
      <c r="BJ221" s="16" t="s">
        <v>82</v>
      </c>
      <c r="BK221" s="231">
        <f>ROUND(I221*H221,2)</f>
        <v>0</v>
      </c>
      <c r="BL221" s="16" t="s">
        <v>142</v>
      </c>
      <c r="BM221" s="230" t="s">
        <v>659</v>
      </c>
    </row>
    <row r="222" s="2" customFormat="1">
      <c r="A222" s="37"/>
      <c r="B222" s="38"/>
      <c r="C222" s="39"/>
      <c r="D222" s="232" t="s">
        <v>131</v>
      </c>
      <c r="E222" s="39"/>
      <c r="F222" s="233" t="s">
        <v>660</v>
      </c>
      <c r="G222" s="39"/>
      <c r="H222" s="39"/>
      <c r="I222" s="135"/>
      <c r="J222" s="39"/>
      <c r="K222" s="39"/>
      <c r="L222" s="43"/>
      <c r="M222" s="234"/>
      <c r="N222" s="235"/>
      <c r="O222" s="83"/>
      <c r="P222" s="83"/>
      <c r="Q222" s="83"/>
      <c r="R222" s="83"/>
      <c r="S222" s="83"/>
      <c r="T222" s="84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T222" s="16" t="s">
        <v>131</v>
      </c>
      <c r="AU222" s="16" t="s">
        <v>84</v>
      </c>
    </row>
    <row r="223" s="2" customFormat="1" ht="16.5" customHeight="1">
      <c r="A223" s="37"/>
      <c r="B223" s="38"/>
      <c r="C223" s="218" t="s">
        <v>661</v>
      </c>
      <c r="D223" s="218" t="s">
        <v>125</v>
      </c>
      <c r="E223" s="219" t="s">
        <v>662</v>
      </c>
      <c r="F223" s="220" t="s">
        <v>663</v>
      </c>
      <c r="G223" s="221" t="s">
        <v>187</v>
      </c>
      <c r="H223" s="222">
        <v>1</v>
      </c>
      <c r="I223" s="223"/>
      <c r="J223" s="224">
        <f>ROUND(I223*H223,2)</f>
        <v>0</v>
      </c>
      <c r="K223" s="225"/>
      <c r="L223" s="43"/>
      <c r="M223" s="226" t="s">
        <v>19</v>
      </c>
      <c r="N223" s="227" t="s">
        <v>45</v>
      </c>
      <c r="O223" s="83"/>
      <c r="P223" s="228">
        <f>O223*H223</f>
        <v>0</v>
      </c>
      <c r="Q223" s="228">
        <v>0</v>
      </c>
      <c r="R223" s="228">
        <f>Q223*H223</f>
        <v>0</v>
      </c>
      <c r="S223" s="228">
        <v>0</v>
      </c>
      <c r="T223" s="229">
        <f>S223*H223</f>
        <v>0</v>
      </c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R223" s="230" t="s">
        <v>142</v>
      </c>
      <c r="AT223" s="230" t="s">
        <v>125</v>
      </c>
      <c r="AU223" s="230" t="s">
        <v>84</v>
      </c>
      <c r="AY223" s="16" t="s">
        <v>122</v>
      </c>
      <c r="BE223" s="231">
        <f>IF(N223="základní",J223,0)</f>
        <v>0</v>
      </c>
      <c r="BF223" s="231">
        <f>IF(N223="snížená",J223,0)</f>
        <v>0</v>
      </c>
      <c r="BG223" s="231">
        <f>IF(N223="zákl. přenesená",J223,0)</f>
        <v>0</v>
      </c>
      <c r="BH223" s="231">
        <f>IF(N223="sníž. přenesená",J223,0)</f>
        <v>0</v>
      </c>
      <c r="BI223" s="231">
        <f>IF(N223="nulová",J223,0)</f>
        <v>0</v>
      </c>
      <c r="BJ223" s="16" t="s">
        <v>82</v>
      </c>
      <c r="BK223" s="231">
        <f>ROUND(I223*H223,2)</f>
        <v>0</v>
      </c>
      <c r="BL223" s="16" t="s">
        <v>142</v>
      </c>
      <c r="BM223" s="230" t="s">
        <v>664</v>
      </c>
    </row>
    <row r="224" s="2" customFormat="1">
      <c r="A224" s="37"/>
      <c r="B224" s="38"/>
      <c r="C224" s="39"/>
      <c r="D224" s="232" t="s">
        <v>131</v>
      </c>
      <c r="E224" s="39"/>
      <c r="F224" s="233" t="s">
        <v>665</v>
      </c>
      <c r="G224" s="39"/>
      <c r="H224" s="39"/>
      <c r="I224" s="135"/>
      <c r="J224" s="39"/>
      <c r="K224" s="39"/>
      <c r="L224" s="43"/>
      <c r="M224" s="234"/>
      <c r="N224" s="235"/>
      <c r="O224" s="83"/>
      <c r="P224" s="83"/>
      <c r="Q224" s="83"/>
      <c r="R224" s="83"/>
      <c r="S224" s="83"/>
      <c r="T224" s="84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T224" s="16" t="s">
        <v>131</v>
      </c>
      <c r="AU224" s="16" t="s">
        <v>84</v>
      </c>
    </row>
    <row r="225" s="12" customFormat="1" ht="22.8" customHeight="1">
      <c r="A225" s="12"/>
      <c r="B225" s="202"/>
      <c r="C225" s="203"/>
      <c r="D225" s="204" t="s">
        <v>73</v>
      </c>
      <c r="E225" s="216" t="s">
        <v>666</v>
      </c>
      <c r="F225" s="216" t="s">
        <v>667</v>
      </c>
      <c r="G225" s="203"/>
      <c r="H225" s="203"/>
      <c r="I225" s="206"/>
      <c r="J225" s="217">
        <f>BK225</f>
        <v>0</v>
      </c>
      <c r="K225" s="203"/>
      <c r="L225" s="208"/>
      <c r="M225" s="209"/>
      <c r="N225" s="210"/>
      <c r="O225" s="210"/>
      <c r="P225" s="211">
        <f>SUM(P226:P249)</f>
        <v>0</v>
      </c>
      <c r="Q225" s="210"/>
      <c r="R225" s="211">
        <f>SUM(R226:R249)</f>
        <v>98.826039879999996</v>
      </c>
      <c r="S225" s="210"/>
      <c r="T225" s="212">
        <f>SUM(T226:T249)</f>
        <v>0</v>
      </c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R225" s="213" t="s">
        <v>82</v>
      </c>
      <c r="AT225" s="214" t="s">
        <v>73</v>
      </c>
      <c r="AU225" s="214" t="s">
        <v>82</v>
      </c>
      <c r="AY225" s="213" t="s">
        <v>122</v>
      </c>
      <c r="BK225" s="215">
        <f>SUM(BK226:BK249)</f>
        <v>0</v>
      </c>
    </row>
    <row r="226" s="2" customFormat="1" ht="16.5" customHeight="1">
      <c r="A226" s="37"/>
      <c r="B226" s="38"/>
      <c r="C226" s="218" t="s">
        <v>668</v>
      </c>
      <c r="D226" s="218" t="s">
        <v>125</v>
      </c>
      <c r="E226" s="219" t="s">
        <v>669</v>
      </c>
      <c r="F226" s="220" t="s">
        <v>670</v>
      </c>
      <c r="G226" s="221" t="s">
        <v>543</v>
      </c>
      <c r="H226" s="222">
        <v>11</v>
      </c>
      <c r="I226" s="223"/>
      <c r="J226" s="224">
        <f>ROUND(I226*H226,2)</f>
        <v>0</v>
      </c>
      <c r="K226" s="225"/>
      <c r="L226" s="43"/>
      <c r="M226" s="226" t="s">
        <v>19</v>
      </c>
      <c r="N226" s="227" t="s">
        <v>45</v>
      </c>
      <c r="O226" s="83"/>
      <c r="P226" s="228">
        <f>O226*H226</f>
        <v>0</v>
      </c>
      <c r="Q226" s="228">
        <v>0</v>
      </c>
      <c r="R226" s="228">
        <f>Q226*H226</f>
        <v>0</v>
      </c>
      <c r="S226" s="228">
        <v>0</v>
      </c>
      <c r="T226" s="229">
        <f>S226*H226</f>
        <v>0</v>
      </c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R226" s="230" t="s">
        <v>142</v>
      </c>
      <c r="AT226" s="230" t="s">
        <v>125</v>
      </c>
      <c r="AU226" s="230" t="s">
        <v>84</v>
      </c>
      <c r="AY226" s="16" t="s">
        <v>122</v>
      </c>
      <c r="BE226" s="231">
        <f>IF(N226="základní",J226,0)</f>
        <v>0</v>
      </c>
      <c r="BF226" s="231">
        <f>IF(N226="snížená",J226,0)</f>
        <v>0</v>
      </c>
      <c r="BG226" s="231">
        <f>IF(N226="zákl. přenesená",J226,0)</f>
        <v>0</v>
      </c>
      <c r="BH226" s="231">
        <f>IF(N226="sníž. přenesená",J226,0)</f>
        <v>0</v>
      </c>
      <c r="BI226" s="231">
        <f>IF(N226="nulová",J226,0)</f>
        <v>0</v>
      </c>
      <c r="BJ226" s="16" t="s">
        <v>82</v>
      </c>
      <c r="BK226" s="231">
        <f>ROUND(I226*H226,2)</f>
        <v>0</v>
      </c>
      <c r="BL226" s="16" t="s">
        <v>142</v>
      </c>
      <c r="BM226" s="230" t="s">
        <v>671</v>
      </c>
    </row>
    <row r="227" s="2" customFormat="1" ht="16.5" customHeight="1">
      <c r="A227" s="37"/>
      <c r="B227" s="38"/>
      <c r="C227" s="218" t="s">
        <v>672</v>
      </c>
      <c r="D227" s="218" t="s">
        <v>125</v>
      </c>
      <c r="E227" s="219" t="s">
        <v>673</v>
      </c>
      <c r="F227" s="220" t="s">
        <v>674</v>
      </c>
      <c r="G227" s="221" t="s">
        <v>232</v>
      </c>
      <c r="H227" s="222">
        <v>35</v>
      </c>
      <c r="I227" s="223"/>
      <c r="J227" s="224">
        <f>ROUND(I227*H227,2)</f>
        <v>0</v>
      </c>
      <c r="K227" s="225"/>
      <c r="L227" s="43"/>
      <c r="M227" s="226" t="s">
        <v>19</v>
      </c>
      <c r="N227" s="227" t="s">
        <v>45</v>
      </c>
      <c r="O227" s="83"/>
      <c r="P227" s="228">
        <f>O227*H227</f>
        <v>0</v>
      </c>
      <c r="Q227" s="228">
        <v>0</v>
      </c>
      <c r="R227" s="228">
        <f>Q227*H227</f>
        <v>0</v>
      </c>
      <c r="S227" s="228">
        <v>0</v>
      </c>
      <c r="T227" s="229">
        <f>S227*H227</f>
        <v>0</v>
      </c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R227" s="230" t="s">
        <v>142</v>
      </c>
      <c r="AT227" s="230" t="s">
        <v>125</v>
      </c>
      <c r="AU227" s="230" t="s">
        <v>84</v>
      </c>
      <c r="AY227" s="16" t="s">
        <v>122</v>
      </c>
      <c r="BE227" s="231">
        <f>IF(N227="základní",J227,0)</f>
        <v>0</v>
      </c>
      <c r="BF227" s="231">
        <f>IF(N227="snížená",J227,0)</f>
        <v>0</v>
      </c>
      <c r="BG227" s="231">
        <f>IF(N227="zákl. přenesená",J227,0)</f>
        <v>0</v>
      </c>
      <c r="BH227" s="231">
        <f>IF(N227="sníž. přenesená",J227,0)</f>
        <v>0</v>
      </c>
      <c r="BI227" s="231">
        <f>IF(N227="nulová",J227,0)</f>
        <v>0</v>
      </c>
      <c r="BJ227" s="16" t="s">
        <v>82</v>
      </c>
      <c r="BK227" s="231">
        <f>ROUND(I227*H227,2)</f>
        <v>0</v>
      </c>
      <c r="BL227" s="16" t="s">
        <v>142</v>
      </c>
      <c r="BM227" s="230" t="s">
        <v>675</v>
      </c>
    </row>
    <row r="228" s="2" customFormat="1">
      <c r="A228" s="37"/>
      <c r="B228" s="38"/>
      <c r="C228" s="39"/>
      <c r="D228" s="232" t="s">
        <v>131</v>
      </c>
      <c r="E228" s="39"/>
      <c r="F228" s="233" t="s">
        <v>676</v>
      </c>
      <c r="G228" s="39"/>
      <c r="H228" s="39"/>
      <c r="I228" s="135"/>
      <c r="J228" s="39"/>
      <c r="K228" s="39"/>
      <c r="L228" s="43"/>
      <c r="M228" s="234"/>
      <c r="N228" s="235"/>
      <c r="O228" s="83"/>
      <c r="P228" s="83"/>
      <c r="Q228" s="83"/>
      <c r="R228" s="83"/>
      <c r="S228" s="83"/>
      <c r="T228" s="84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T228" s="16" t="s">
        <v>131</v>
      </c>
      <c r="AU228" s="16" t="s">
        <v>84</v>
      </c>
    </row>
    <row r="229" s="2" customFormat="1" ht="16.5" customHeight="1">
      <c r="A229" s="37"/>
      <c r="B229" s="38"/>
      <c r="C229" s="218" t="s">
        <v>677</v>
      </c>
      <c r="D229" s="218" t="s">
        <v>125</v>
      </c>
      <c r="E229" s="219" t="s">
        <v>678</v>
      </c>
      <c r="F229" s="220" t="s">
        <v>679</v>
      </c>
      <c r="G229" s="221" t="s">
        <v>141</v>
      </c>
      <c r="H229" s="222">
        <v>294.39999999999998</v>
      </c>
      <c r="I229" s="223"/>
      <c r="J229" s="224">
        <f>ROUND(I229*H229,2)</f>
        <v>0</v>
      </c>
      <c r="K229" s="225"/>
      <c r="L229" s="43"/>
      <c r="M229" s="226" t="s">
        <v>19</v>
      </c>
      <c r="N229" s="227" t="s">
        <v>45</v>
      </c>
      <c r="O229" s="83"/>
      <c r="P229" s="228">
        <f>O229*H229</f>
        <v>0</v>
      </c>
      <c r="Q229" s="228">
        <v>0.00036000000000000002</v>
      </c>
      <c r="R229" s="228">
        <f>Q229*H229</f>
        <v>0.105984</v>
      </c>
      <c r="S229" s="228">
        <v>0</v>
      </c>
      <c r="T229" s="229">
        <f>S229*H229</f>
        <v>0</v>
      </c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R229" s="230" t="s">
        <v>142</v>
      </c>
      <c r="AT229" s="230" t="s">
        <v>125</v>
      </c>
      <c r="AU229" s="230" t="s">
        <v>84</v>
      </c>
      <c r="AY229" s="16" t="s">
        <v>122</v>
      </c>
      <c r="BE229" s="231">
        <f>IF(N229="základní",J229,0)</f>
        <v>0</v>
      </c>
      <c r="BF229" s="231">
        <f>IF(N229="snížená",J229,0)</f>
        <v>0</v>
      </c>
      <c r="BG229" s="231">
        <f>IF(N229="zákl. přenesená",J229,0)</f>
        <v>0</v>
      </c>
      <c r="BH229" s="231">
        <f>IF(N229="sníž. přenesená",J229,0)</f>
        <v>0</v>
      </c>
      <c r="BI229" s="231">
        <f>IF(N229="nulová",J229,0)</f>
        <v>0</v>
      </c>
      <c r="BJ229" s="16" t="s">
        <v>82</v>
      </c>
      <c r="BK229" s="231">
        <f>ROUND(I229*H229,2)</f>
        <v>0</v>
      </c>
      <c r="BL229" s="16" t="s">
        <v>142</v>
      </c>
      <c r="BM229" s="230" t="s">
        <v>680</v>
      </c>
    </row>
    <row r="230" s="2" customFormat="1">
      <c r="A230" s="37"/>
      <c r="B230" s="38"/>
      <c r="C230" s="39"/>
      <c r="D230" s="232" t="s">
        <v>131</v>
      </c>
      <c r="E230" s="39"/>
      <c r="F230" s="233" t="s">
        <v>681</v>
      </c>
      <c r="G230" s="39"/>
      <c r="H230" s="39"/>
      <c r="I230" s="135"/>
      <c r="J230" s="39"/>
      <c r="K230" s="39"/>
      <c r="L230" s="43"/>
      <c r="M230" s="234"/>
      <c r="N230" s="235"/>
      <c r="O230" s="83"/>
      <c r="P230" s="83"/>
      <c r="Q230" s="83"/>
      <c r="R230" s="83"/>
      <c r="S230" s="83"/>
      <c r="T230" s="84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T230" s="16" t="s">
        <v>131</v>
      </c>
      <c r="AU230" s="16" t="s">
        <v>84</v>
      </c>
    </row>
    <row r="231" s="13" customFormat="1">
      <c r="A231" s="13"/>
      <c r="B231" s="255"/>
      <c r="C231" s="256"/>
      <c r="D231" s="232" t="s">
        <v>682</v>
      </c>
      <c r="E231" s="256"/>
      <c r="F231" s="257" t="s">
        <v>683</v>
      </c>
      <c r="G231" s="256"/>
      <c r="H231" s="258">
        <v>294.39999999999998</v>
      </c>
      <c r="I231" s="259"/>
      <c r="J231" s="256"/>
      <c r="K231" s="256"/>
      <c r="L231" s="260"/>
      <c r="M231" s="261"/>
      <c r="N231" s="262"/>
      <c r="O231" s="262"/>
      <c r="P231" s="262"/>
      <c r="Q231" s="262"/>
      <c r="R231" s="262"/>
      <c r="S231" s="262"/>
      <c r="T231" s="26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64" t="s">
        <v>682</v>
      </c>
      <c r="AU231" s="264" t="s">
        <v>84</v>
      </c>
      <c r="AV231" s="13" t="s">
        <v>84</v>
      </c>
      <c r="AW231" s="13" t="s">
        <v>4</v>
      </c>
      <c r="AX231" s="13" t="s">
        <v>82</v>
      </c>
      <c r="AY231" s="264" t="s">
        <v>122</v>
      </c>
    </row>
    <row r="232" s="2" customFormat="1" ht="16.5" customHeight="1">
      <c r="A232" s="37"/>
      <c r="B232" s="38"/>
      <c r="C232" s="218" t="s">
        <v>684</v>
      </c>
      <c r="D232" s="218" t="s">
        <v>125</v>
      </c>
      <c r="E232" s="219" t="s">
        <v>685</v>
      </c>
      <c r="F232" s="220" t="s">
        <v>686</v>
      </c>
      <c r="G232" s="221" t="s">
        <v>141</v>
      </c>
      <c r="H232" s="222">
        <v>256</v>
      </c>
      <c r="I232" s="223"/>
      <c r="J232" s="224">
        <f>ROUND(I232*H232,2)</f>
        <v>0</v>
      </c>
      <c r="K232" s="225"/>
      <c r="L232" s="43"/>
      <c r="M232" s="226" t="s">
        <v>19</v>
      </c>
      <c r="N232" s="227" t="s">
        <v>45</v>
      </c>
      <c r="O232" s="83"/>
      <c r="P232" s="228">
        <f>O232*H232</f>
        <v>0</v>
      </c>
      <c r="Q232" s="228">
        <v>0</v>
      </c>
      <c r="R232" s="228">
        <f>Q232*H232</f>
        <v>0</v>
      </c>
      <c r="S232" s="228">
        <v>0</v>
      </c>
      <c r="T232" s="229">
        <f>S232*H232</f>
        <v>0</v>
      </c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R232" s="230" t="s">
        <v>142</v>
      </c>
      <c r="AT232" s="230" t="s">
        <v>125</v>
      </c>
      <c r="AU232" s="230" t="s">
        <v>84</v>
      </c>
      <c r="AY232" s="16" t="s">
        <v>122</v>
      </c>
      <c r="BE232" s="231">
        <f>IF(N232="základní",J232,0)</f>
        <v>0</v>
      </c>
      <c r="BF232" s="231">
        <f>IF(N232="snížená",J232,0)</f>
        <v>0</v>
      </c>
      <c r="BG232" s="231">
        <f>IF(N232="zákl. přenesená",J232,0)</f>
        <v>0</v>
      </c>
      <c r="BH232" s="231">
        <f>IF(N232="sníž. přenesená",J232,0)</f>
        <v>0</v>
      </c>
      <c r="BI232" s="231">
        <f>IF(N232="nulová",J232,0)</f>
        <v>0</v>
      </c>
      <c r="BJ232" s="16" t="s">
        <v>82</v>
      </c>
      <c r="BK232" s="231">
        <f>ROUND(I232*H232,2)</f>
        <v>0</v>
      </c>
      <c r="BL232" s="16" t="s">
        <v>142</v>
      </c>
      <c r="BM232" s="230" t="s">
        <v>687</v>
      </c>
    </row>
    <row r="233" s="2" customFormat="1">
      <c r="A233" s="37"/>
      <c r="B233" s="38"/>
      <c r="C233" s="39"/>
      <c r="D233" s="232" t="s">
        <v>131</v>
      </c>
      <c r="E233" s="39"/>
      <c r="F233" s="233" t="s">
        <v>688</v>
      </c>
      <c r="G233" s="39"/>
      <c r="H233" s="39"/>
      <c r="I233" s="135"/>
      <c r="J233" s="39"/>
      <c r="K233" s="39"/>
      <c r="L233" s="43"/>
      <c r="M233" s="234"/>
      <c r="N233" s="235"/>
      <c r="O233" s="83"/>
      <c r="P233" s="83"/>
      <c r="Q233" s="83"/>
      <c r="R233" s="83"/>
      <c r="S233" s="83"/>
      <c r="T233" s="84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T233" s="16" t="s">
        <v>131</v>
      </c>
      <c r="AU233" s="16" t="s">
        <v>84</v>
      </c>
    </row>
    <row r="234" s="2" customFormat="1" ht="21.75" customHeight="1">
      <c r="A234" s="37"/>
      <c r="B234" s="38"/>
      <c r="C234" s="218" t="s">
        <v>689</v>
      </c>
      <c r="D234" s="218" t="s">
        <v>125</v>
      </c>
      <c r="E234" s="219" t="s">
        <v>690</v>
      </c>
      <c r="F234" s="220" t="s">
        <v>691</v>
      </c>
      <c r="G234" s="221" t="s">
        <v>141</v>
      </c>
      <c r="H234" s="222">
        <v>768</v>
      </c>
      <c r="I234" s="223"/>
      <c r="J234" s="224">
        <f>ROUND(I234*H234,2)</f>
        <v>0</v>
      </c>
      <c r="K234" s="225"/>
      <c r="L234" s="43"/>
      <c r="M234" s="226" t="s">
        <v>19</v>
      </c>
      <c r="N234" s="227" t="s">
        <v>45</v>
      </c>
      <c r="O234" s="83"/>
      <c r="P234" s="228">
        <f>O234*H234</f>
        <v>0</v>
      </c>
      <c r="Q234" s="228">
        <v>0</v>
      </c>
      <c r="R234" s="228">
        <f>Q234*H234</f>
        <v>0</v>
      </c>
      <c r="S234" s="228">
        <v>0</v>
      </c>
      <c r="T234" s="229">
        <f>S234*H234</f>
        <v>0</v>
      </c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R234" s="230" t="s">
        <v>142</v>
      </c>
      <c r="AT234" s="230" t="s">
        <v>125</v>
      </c>
      <c r="AU234" s="230" t="s">
        <v>84</v>
      </c>
      <c r="AY234" s="16" t="s">
        <v>122</v>
      </c>
      <c r="BE234" s="231">
        <f>IF(N234="základní",J234,0)</f>
        <v>0</v>
      </c>
      <c r="BF234" s="231">
        <f>IF(N234="snížená",J234,0)</f>
        <v>0</v>
      </c>
      <c r="BG234" s="231">
        <f>IF(N234="zákl. přenesená",J234,0)</f>
        <v>0</v>
      </c>
      <c r="BH234" s="231">
        <f>IF(N234="sníž. přenesená",J234,0)</f>
        <v>0</v>
      </c>
      <c r="BI234" s="231">
        <f>IF(N234="nulová",J234,0)</f>
        <v>0</v>
      </c>
      <c r="BJ234" s="16" t="s">
        <v>82</v>
      </c>
      <c r="BK234" s="231">
        <f>ROUND(I234*H234,2)</f>
        <v>0</v>
      </c>
      <c r="BL234" s="16" t="s">
        <v>142</v>
      </c>
      <c r="BM234" s="230" t="s">
        <v>692</v>
      </c>
    </row>
    <row r="235" s="2" customFormat="1">
      <c r="A235" s="37"/>
      <c r="B235" s="38"/>
      <c r="C235" s="39"/>
      <c r="D235" s="232" t="s">
        <v>131</v>
      </c>
      <c r="E235" s="39"/>
      <c r="F235" s="233" t="s">
        <v>693</v>
      </c>
      <c r="G235" s="39"/>
      <c r="H235" s="39"/>
      <c r="I235" s="135"/>
      <c r="J235" s="39"/>
      <c r="K235" s="39"/>
      <c r="L235" s="43"/>
      <c r="M235" s="234"/>
      <c r="N235" s="235"/>
      <c r="O235" s="83"/>
      <c r="P235" s="83"/>
      <c r="Q235" s="83"/>
      <c r="R235" s="83"/>
      <c r="S235" s="83"/>
      <c r="T235" s="84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T235" s="16" t="s">
        <v>131</v>
      </c>
      <c r="AU235" s="16" t="s">
        <v>84</v>
      </c>
    </row>
    <row r="236" s="2" customFormat="1" ht="16.5" customHeight="1">
      <c r="A236" s="37"/>
      <c r="B236" s="38"/>
      <c r="C236" s="218" t="s">
        <v>694</v>
      </c>
      <c r="D236" s="218" t="s">
        <v>125</v>
      </c>
      <c r="E236" s="219" t="s">
        <v>695</v>
      </c>
      <c r="F236" s="220" t="s">
        <v>696</v>
      </c>
      <c r="G236" s="221" t="s">
        <v>141</v>
      </c>
      <c r="H236" s="222">
        <v>87.400000000000006</v>
      </c>
      <c r="I236" s="223"/>
      <c r="J236" s="224">
        <f>ROUND(I236*H236,2)</f>
        <v>0</v>
      </c>
      <c r="K236" s="225"/>
      <c r="L236" s="43"/>
      <c r="M236" s="226" t="s">
        <v>19</v>
      </c>
      <c r="N236" s="227" t="s">
        <v>45</v>
      </c>
      <c r="O236" s="83"/>
      <c r="P236" s="228">
        <f>O236*H236</f>
        <v>0</v>
      </c>
      <c r="Q236" s="228">
        <v>0.00247</v>
      </c>
      <c r="R236" s="228">
        <f>Q236*H236</f>
        <v>0.21587800000000001</v>
      </c>
      <c r="S236" s="228">
        <v>0</v>
      </c>
      <c r="T236" s="229">
        <f>S236*H236</f>
        <v>0</v>
      </c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R236" s="230" t="s">
        <v>142</v>
      </c>
      <c r="AT236" s="230" t="s">
        <v>125</v>
      </c>
      <c r="AU236" s="230" t="s">
        <v>84</v>
      </c>
      <c r="AY236" s="16" t="s">
        <v>122</v>
      </c>
      <c r="BE236" s="231">
        <f>IF(N236="základní",J236,0)</f>
        <v>0</v>
      </c>
      <c r="BF236" s="231">
        <f>IF(N236="snížená",J236,0)</f>
        <v>0</v>
      </c>
      <c r="BG236" s="231">
        <f>IF(N236="zákl. přenesená",J236,0)</f>
        <v>0</v>
      </c>
      <c r="BH236" s="231">
        <f>IF(N236="sníž. přenesená",J236,0)</f>
        <v>0</v>
      </c>
      <c r="BI236" s="231">
        <f>IF(N236="nulová",J236,0)</f>
        <v>0</v>
      </c>
      <c r="BJ236" s="16" t="s">
        <v>82</v>
      </c>
      <c r="BK236" s="231">
        <f>ROUND(I236*H236,2)</f>
        <v>0</v>
      </c>
      <c r="BL236" s="16" t="s">
        <v>142</v>
      </c>
      <c r="BM236" s="230" t="s">
        <v>697</v>
      </c>
    </row>
    <row r="237" s="2" customFormat="1">
      <c r="A237" s="37"/>
      <c r="B237" s="38"/>
      <c r="C237" s="39"/>
      <c r="D237" s="232" t="s">
        <v>196</v>
      </c>
      <c r="E237" s="39"/>
      <c r="F237" s="233" t="s">
        <v>698</v>
      </c>
      <c r="G237" s="39"/>
      <c r="H237" s="39"/>
      <c r="I237" s="135"/>
      <c r="J237" s="39"/>
      <c r="K237" s="39"/>
      <c r="L237" s="43"/>
      <c r="M237" s="234"/>
      <c r="N237" s="235"/>
      <c r="O237" s="83"/>
      <c r="P237" s="83"/>
      <c r="Q237" s="83"/>
      <c r="R237" s="83"/>
      <c r="S237" s="83"/>
      <c r="T237" s="84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T237" s="16" t="s">
        <v>196</v>
      </c>
      <c r="AU237" s="16" t="s">
        <v>84</v>
      </c>
    </row>
    <row r="238" s="2" customFormat="1">
      <c r="A238" s="37"/>
      <c r="B238" s="38"/>
      <c r="C238" s="39"/>
      <c r="D238" s="232" t="s">
        <v>131</v>
      </c>
      <c r="E238" s="39"/>
      <c r="F238" s="233" t="s">
        <v>699</v>
      </c>
      <c r="G238" s="39"/>
      <c r="H238" s="39"/>
      <c r="I238" s="135"/>
      <c r="J238" s="39"/>
      <c r="K238" s="39"/>
      <c r="L238" s="43"/>
      <c r="M238" s="234"/>
      <c r="N238" s="235"/>
      <c r="O238" s="83"/>
      <c r="P238" s="83"/>
      <c r="Q238" s="83"/>
      <c r="R238" s="83"/>
      <c r="S238" s="83"/>
      <c r="T238" s="84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T238" s="16" t="s">
        <v>131</v>
      </c>
      <c r="AU238" s="16" t="s">
        <v>84</v>
      </c>
    </row>
    <row r="239" s="13" customFormat="1">
      <c r="A239" s="13"/>
      <c r="B239" s="255"/>
      <c r="C239" s="256"/>
      <c r="D239" s="232" t="s">
        <v>682</v>
      </c>
      <c r="E239" s="256"/>
      <c r="F239" s="257" t="s">
        <v>700</v>
      </c>
      <c r="G239" s="256"/>
      <c r="H239" s="258">
        <v>87.400000000000006</v>
      </c>
      <c r="I239" s="259"/>
      <c r="J239" s="256"/>
      <c r="K239" s="256"/>
      <c r="L239" s="260"/>
      <c r="M239" s="261"/>
      <c r="N239" s="262"/>
      <c r="O239" s="262"/>
      <c r="P239" s="262"/>
      <c r="Q239" s="262"/>
      <c r="R239" s="262"/>
      <c r="S239" s="262"/>
      <c r="T239" s="26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64" t="s">
        <v>682</v>
      </c>
      <c r="AU239" s="264" t="s">
        <v>84</v>
      </c>
      <c r="AV239" s="13" t="s">
        <v>84</v>
      </c>
      <c r="AW239" s="13" t="s">
        <v>4</v>
      </c>
      <c r="AX239" s="13" t="s">
        <v>82</v>
      </c>
      <c r="AY239" s="264" t="s">
        <v>122</v>
      </c>
    </row>
    <row r="240" s="2" customFormat="1" ht="16.5" customHeight="1">
      <c r="A240" s="37"/>
      <c r="B240" s="38"/>
      <c r="C240" s="218" t="s">
        <v>701</v>
      </c>
      <c r="D240" s="218" t="s">
        <v>125</v>
      </c>
      <c r="E240" s="219" t="s">
        <v>702</v>
      </c>
      <c r="F240" s="220" t="s">
        <v>703</v>
      </c>
      <c r="G240" s="221" t="s">
        <v>158</v>
      </c>
      <c r="H240" s="222">
        <v>38.399999999999999</v>
      </c>
      <c r="I240" s="223"/>
      <c r="J240" s="224">
        <f>ROUND(I240*H240,2)</f>
        <v>0</v>
      </c>
      <c r="K240" s="225"/>
      <c r="L240" s="43"/>
      <c r="M240" s="226" t="s">
        <v>19</v>
      </c>
      <c r="N240" s="227" t="s">
        <v>45</v>
      </c>
      <c r="O240" s="83"/>
      <c r="P240" s="228">
        <f>O240*H240</f>
        <v>0</v>
      </c>
      <c r="Q240" s="228">
        <v>2.45329</v>
      </c>
      <c r="R240" s="228">
        <f>Q240*H240</f>
        <v>94.206335999999993</v>
      </c>
      <c r="S240" s="228">
        <v>0</v>
      </c>
      <c r="T240" s="229">
        <f>S240*H240</f>
        <v>0</v>
      </c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R240" s="230" t="s">
        <v>142</v>
      </c>
      <c r="AT240" s="230" t="s">
        <v>125</v>
      </c>
      <c r="AU240" s="230" t="s">
        <v>84</v>
      </c>
      <c r="AY240" s="16" t="s">
        <v>122</v>
      </c>
      <c r="BE240" s="231">
        <f>IF(N240="základní",J240,0)</f>
        <v>0</v>
      </c>
      <c r="BF240" s="231">
        <f>IF(N240="snížená",J240,0)</f>
        <v>0</v>
      </c>
      <c r="BG240" s="231">
        <f>IF(N240="zákl. přenesená",J240,0)</f>
        <v>0</v>
      </c>
      <c r="BH240" s="231">
        <f>IF(N240="sníž. přenesená",J240,0)</f>
        <v>0</v>
      </c>
      <c r="BI240" s="231">
        <f>IF(N240="nulová",J240,0)</f>
        <v>0</v>
      </c>
      <c r="BJ240" s="16" t="s">
        <v>82</v>
      </c>
      <c r="BK240" s="231">
        <f>ROUND(I240*H240,2)</f>
        <v>0</v>
      </c>
      <c r="BL240" s="16" t="s">
        <v>142</v>
      </c>
      <c r="BM240" s="230" t="s">
        <v>704</v>
      </c>
    </row>
    <row r="241" s="2" customFormat="1">
      <c r="A241" s="37"/>
      <c r="B241" s="38"/>
      <c r="C241" s="39"/>
      <c r="D241" s="232" t="s">
        <v>196</v>
      </c>
      <c r="E241" s="39"/>
      <c r="F241" s="233" t="s">
        <v>705</v>
      </c>
      <c r="G241" s="39"/>
      <c r="H241" s="39"/>
      <c r="I241" s="135"/>
      <c r="J241" s="39"/>
      <c r="K241" s="39"/>
      <c r="L241" s="43"/>
      <c r="M241" s="234"/>
      <c r="N241" s="235"/>
      <c r="O241" s="83"/>
      <c r="P241" s="83"/>
      <c r="Q241" s="83"/>
      <c r="R241" s="83"/>
      <c r="S241" s="83"/>
      <c r="T241" s="84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T241" s="16" t="s">
        <v>196</v>
      </c>
      <c r="AU241" s="16" t="s">
        <v>84</v>
      </c>
    </row>
    <row r="242" s="2" customFormat="1">
      <c r="A242" s="37"/>
      <c r="B242" s="38"/>
      <c r="C242" s="39"/>
      <c r="D242" s="232" t="s">
        <v>131</v>
      </c>
      <c r="E242" s="39"/>
      <c r="F242" s="233" t="s">
        <v>706</v>
      </c>
      <c r="G242" s="39"/>
      <c r="H242" s="39"/>
      <c r="I242" s="135"/>
      <c r="J242" s="39"/>
      <c r="K242" s="39"/>
      <c r="L242" s="43"/>
      <c r="M242" s="234"/>
      <c r="N242" s="235"/>
      <c r="O242" s="83"/>
      <c r="P242" s="83"/>
      <c r="Q242" s="83"/>
      <c r="R242" s="83"/>
      <c r="S242" s="83"/>
      <c r="T242" s="84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T242" s="16" t="s">
        <v>131</v>
      </c>
      <c r="AU242" s="16" t="s">
        <v>84</v>
      </c>
    </row>
    <row r="243" s="2" customFormat="1" ht="16.5" customHeight="1">
      <c r="A243" s="37"/>
      <c r="B243" s="38"/>
      <c r="C243" s="218" t="s">
        <v>707</v>
      </c>
      <c r="D243" s="218" t="s">
        <v>125</v>
      </c>
      <c r="E243" s="219" t="s">
        <v>708</v>
      </c>
      <c r="F243" s="220" t="s">
        <v>709</v>
      </c>
      <c r="G243" s="221" t="s">
        <v>226</v>
      </c>
      <c r="H243" s="222">
        <v>4.0439999999999996</v>
      </c>
      <c r="I243" s="223"/>
      <c r="J243" s="224">
        <f>ROUND(I243*H243,2)</f>
        <v>0</v>
      </c>
      <c r="K243" s="225"/>
      <c r="L243" s="43"/>
      <c r="M243" s="226" t="s">
        <v>19</v>
      </c>
      <c r="N243" s="227" t="s">
        <v>45</v>
      </c>
      <c r="O243" s="83"/>
      <c r="P243" s="228">
        <f>O243*H243</f>
        <v>0</v>
      </c>
      <c r="Q243" s="228">
        <v>1.06277</v>
      </c>
      <c r="R243" s="228">
        <f>Q243*H243</f>
        <v>4.2978418799999991</v>
      </c>
      <c r="S243" s="228">
        <v>0</v>
      </c>
      <c r="T243" s="229">
        <f>S243*H243</f>
        <v>0</v>
      </c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R243" s="230" t="s">
        <v>142</v>
      </c>
      <c r="AT243" s="230" t="s">
        <v>125</v>
      </c>
      <c r="AU243" s="230" t="s">
        <v>84</v>
      </c>
      <c r="AY243" s="16" t="s">
        <v>122</v>
      </c>
      <c r="BE243" s="231">
        <f>IF(N243="základní",J243,0)</f>
        <v>0</v>
      </c>
      <c r="BF243" s="231">
        <f>IF(N243="snížená",J243,0)</f>
        <v>0</v>
      </c>
      <c r="BG243" s="231">
        <f>IF(N243="zákl. přenesená",J243,0)</f>
        <v>0</v>
      </c>
      <c r="BH243" s="231">
        <f>IF(N243="sníž. přenesená",J243,0)</f>
        <v>0</v>
      </c>
      <c r="BI243" s="231">
        <f>IF(N243="nulová",J243,0)</f>
        <v>0</v>
      </c>
      <c r="BJ243" s="16" t="s">
        <v>82</v>
      </c>
      <c r="BK243" s="231">
        <f>ROUND(I243*H243,2)</f>
        <v>0</v>
      </c>
      <c r="BL243" s="16" t="s">
        <v>142</v>
      </c>
      <c r="BM243" s="230" t="s">
        <v>710</v>
      </c>
    </row>
    <row r="244" s="2" customFormat="1">
      <c r="A244" s="37"/>
      <c r="B244" s="38"/>
      <c r="C244" s="39"/>
      <c r="D244" s="232" t="s">
        <v>196</v>
      </c>
      <c r="E244" s="39"/>
      <c r="F244" s="233" t="s">
        <v>711</v>
      </c>
      <c r="G244" s="39"/>
      <c r="H244" s="39"/>
      <c r="I244" s="135"/>
      <c r="J244" s="39"/>
      <c r="K244" s="39"/>
      <c r="L244" s="43"/>
      <c r="M244" s="234"/>
      <c r="N244" s="235"/>
      <c r="O244" s="83"/>
      <c r="P244" s="83"/>
      <c r="Q244" s="83"/>
      <c r="R244" s="83"/>
      <c r="S244" s="83"/>
      <c r="T244" s="84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T244" s="16" t="s">
        <v>196</v>
      </c>
      <c r="AU244" s="16" t="s">
        <v>84</v>
      </c>
    </row>
    <row r="245" s="2" customFormat="1">
      <c r="A245" s="37"/>
      <c r="B245" s="38"/>
      <c r="C245" s="39"/>
      <c r="D245" s="232" t="s">
        <v>131</v>
      </c>
      <c r="E245" s="39"/>
      <c r="F245" s="233" t="s">
        <v>712</v>
      </c>
      <c r="G245" s="39"/>
      <c r="H245" s="39"/>
      <c r="I245" s="135"/>
      <c r="J245" s="39"/>
      <c r="K245" s="39"/>
      <c r="L245" s="43"/>
      <c r="M245" s="234"/>
      <c r="N245" s="235"/>
      <c r="O245" s="83"/>
      <c r="P245" s="83"/>
      <c r="Q245" s="83"/>
      <c r="R245" s="83"/>
      <c r="S245" s="83"/>
      <c r="T245" s="84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T245" s="16" t="s">
        <v>131</v>
      </c>
      <c r="AU245" s="16" t="s">
        <v>84</v>
      </c>
    </row>
    <row r="246" s="2" customFormat="1" ht="16.5" customHeight="1">
      <c r="A246" s="37"/>
      <c r="B246" s="38"/>
      <c r="C246" s="218" t="s">
        <v>713</v>
      </c>
      <c r="D246" s="218" t="s">
        <v>125</v>
      </c>
      <c r="E246" s="219" t="s">
        <v>714</v>
      </c>
      <c r="F246" s="220" t="s">
        <v>715</v>
      </c>
      <c r="G246" s="221" t="s">
        <v>141</v>
      </c>
      <c r="H246" s="222">
        <v>256</v>
      </c>
      <c r="I246" s="223"/>
      <c r="J246" s="224">
        <f>ROUND(I246*H246,2)</f>
        <v>0</v>
      </c>
      <c r="K246" s="225"/>
      <c r="L246" s="43"/>
      <c r="M246" s="226" t="s">
        <v>19</v>
      </c>
      <c r="N246" s="227" t="s">
        <v>45</v>
      </c>
      <c r="O246" s="83"/>
      <c r="P246" s="228">
        <f>O246*H246</f>
        <v>0</v>
      </c>
      <c r="Q246" s="228">
        <v>0</v>
      </c>
      <c r="R246" s="228">
        <f>Q246*H246</f>
        <v>0</v>
      </c>
      <c r="S246" s="228">
        <v>0</v>
      </c>
      <c r="T246" s="229">
        <f>S246*H246</f>
        <v>0</v>
      </c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R246" s="230" t="s">
        <v>142</v>
      </c>
      <c r="AT246" s="230" t="s">
        <v>125</v>
      </c>
      <c r="AU246" s="230" t="s">
        <v>84</v>
      </c>
      <c r="AY246" s="16" t="s">
        <v>122</v>
      </c>
      <c r="BE246" s="231">
        <f>IF(N246="základní",J246,0)</f>
        <v>0</v>
      </c>
      <c r="BF246" s="231">
        <f>IF(N246="snížená",J246,0)</f>
        <v>0</v>
      </c>
      <c r="BG246" s="231">
        <f>IF(N246="zákl. přenesená",J246,0)</f>
        <v>0</v>
      </c>
      <c r="BH246" s="231">
        <f>IF(N246="sníž. přenesená",J246,0)</f>
        <v>0</v>
      </c>
      <c r="BI246" s="231">
        <f>IF(N246="nulová",J246,0)</f>
        <v>0</v>
      </c>
      <c r="BJ246" s="16" t="s">
        <v>82</v>
      </c>
      <c r="BK246" s="231">
        <f>ROUND(I246*H246,2)</f>
        <v>0</v>
      </c>
      <c r="BL246" s="16" t="s">
        <v>142</v>
      </c>
      <c r="BM246" s="230" t="s">
        <v>716</v>
      </c>
    </row>
    <row r="247" s="2" customFormat="1">
      <c r="A247" s="37"/>
      <c r="B247" s="38"/>
      <c r="C247" s="39"/>
      <c r="D247" s="232" t="s">
        <v>131</v>
      </c>
      <c r="E247" s="39"/>
      <c r="F247" s="233" t="s">
        <v>717</v>
      </c>
      <c r="G247" s="39"/>
      <c r="H247" s="39"/>
      <c r="I247" s="135"/>
      <c r="J247" s="39"/>
      <c r="K247" s="39"/>
      <c r="L247" s="43"/>
      <c r="M247" s="234"/>
      <c r="N247" s="235"/>
      <c r="O247" s="83"/>
      <c r="P247" s="83"/>
      <c r="Q247" s="83"/>
      <c r="R247" s="83"/>
      <c r="S247" s="83"/>
      <c r="T247" s="84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T247" s="16" t="s">
        <v>131</v>
      </c>
      <c r="AU247" s="16" t="s">
        <v>84</v>
      </c>
    </row>
    <row r="248" s="2" customFormat="1" ht="16.5" customHeight="1">
      <c r="A248" s="37"/>
      <c r="B248" s="38"/>
      <c r="C248" s="218" t="s">
        <v>718</v>
      </c>
      <c r="D248" s="218" t="s">
        <v>125</v>
      </c>
      <c r="E248" s="219" t="s">
        <v>719</v>
      </c>
      <c r="F248" s="220" t="s">
        <v>720</v>
      </c>
      <c r="G248" s="221" t="s">
        <v>141</v>
      </c>
      <c r="H248" s="222">
        <v>87.400000000000006</v>
      </c>
      <c r="I248" s="223"/>
      <c r="J248" s="224">
        <f>ROUND(I248*H248,2)</f>
        <v>0</v>
      </c>
      <c r="K248" s="225"/>
      <c r="L248" s="43"/>
      <c r="M248" s="226" t="s">
        <v>19</v>
      </c>
      <c r="N248" s="227" t="s">
        <v>45</v>
      </c>
      <c r="O248" s="83"/>
      <c r="P248" s="228">
        <f>O248*H248</f>
        <v>0</v>
      </c>
      <c r="Q248" s="228">
        <v>0</v>
      </c>
      <c r="R248" s="228">
        <f>Q248*H248</f>
        <v>0</v>
      </c>
      <c r="S248" s="228">
        <v>0</v>
      </c>
      <c r="T248" s="229">
        <f>S248*H248</f>
        <v>0</v>
      </c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R248" s="230" t="s">
        <v>142</v>
      </c>
      <c r="AT248" s="230" t="s">
        <v>125</v>
      </c>
      <c r="AU248" s="230" t="s">
        <v>84</v>
      </c>
      <c r="AY248" s="16" t="s">
        <v>122</v>
      </c>
      <c r="BE248" s="231">
        <f>IF(N248="základní",J248,0)</f>
        <v>0</v>
      </c>
      <c r="BF248" s="231">
        <f>IF(N248="snížená",J248,0)</f>
        <v>0</v>
      </c>
      <c r="BG248" s="231">
        <f>IF(N248="zákl. přenesená",J248,0)</f>
        <v>0</v>
      </c>
      <c r="BH248" s="231">
        <f>IF(N248="sníž. přenesená",J248,0)</f>
        <v>0</v>
      </c>
      <c r="BI248" s="231">
        <f>IF(N248="nulová",J248,0)</f>
        <v>0</v>
      </c>
      <c r="BJ248" s="16" t="s">
        <v>82</v>
      </c>
      <c r="BK248" s="231">
        <f>ROUND(I248*H248,2)</f>
        <v>0</v>
      </c>
      <c r="BL248" s="16" t="s">
        <v>142</v>
      </c>
      <c r="BM248" s="230" t="s">
        <v>721</v>
      </c>
    </row>
    <row r="249" s="2" customFormat="1">
      <c r="A249" s="37"/>
      <c r="B249" s="38"/>
      <c r="C249" s="39"/>
      <c r="D249" s="232" t="s">
        <v>196</v>
      </c>
      <c r="E249" s="39"/>
      <c r="F249" s="233" t="s">
        <v>698</v>
      </c>
      <c r="G249" s="39"/>
      <c r="H249" s="39"/>
      <c r="I249" s="135"/>
      <c r="J249" s="39"/>
      <c r="K249" s="39"/>
      <c r="L249" s="43"/>
      <c r="M249" s="234"/>
      <c r="N249" s="235"/>
      <c r="O249" s="83"/>
      <c r="P249" s="83"/>
      <c r="Q249" s="83"/>
      <c r="R249" s="83"/>
      <c r="S249" s="83"/>
      <c r="T249" s="84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T249" s="16" t="s">
        <v>196</v>
      </c>
      <c r="AU249" s="16" t="s">
        <v>84</v>
      </c>
    </row>
    <row r="250" s="12" customFormat="1" ht="22.8" customHeight="1">
      <c r="A250" s="12"/>
      <c r="B250" s="202"/>
      <c r="C250" s="203"/>
      <c r="D250" s="204" t="s">
        <v>73</v>
      </c>
      <c r="E250" s="216" t="s">
        <v>169</v>
      </c>
      <c r="F250" s="216" t="s">
        <v>722</v>
      </c>
      <c r="G250" s="203"/>
      <c r="H250" s="203"/>
      <c r="I250" s="206"/>
      <c r="J250" s="217">
        <f>BK250</f>
        <v>0</v>
      </c>
      <c r="K250" s="203"/>
      <c r="L250" s="208"/>
      <c r="M250" s="209"/>
      <c r="N250" s="210"/>
      <c r="O250" s="210"/>
      <c r="P250" s="211">
        <f>SUM(P251:P268)</f>
        <v>0</v>
      </c>
      <c r="Q250" s="210"/>
      <c r="R250" s="211">
        <f>SUM(R251:R268)</f>
        <v>41.390999999999998</v>
      </c>
      <c r="S250" s="210"/>
      <c r="T250" s="212">
        <f>SUM(T251:T268)</f>
        <v>0</v>
      </c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R250" s="213" t="s">
        <v>82</v>
      </c>
      <c r="AT250" s="214" t="s">
        <v>73</v>
      </c>
      <c r="AU250" s="214" t="s">
        <v>82</v>
      </c>
      <c r="AY250" s="213" t="s">
        <v>122</v>
      </c>
      <c r="BK250" s="215">
        <f>SUM(BK251:BK268)</f>
        <v>0</v>
      </c>
    </row>
    <row r="251" s="2" customFormat="1" ht="21.75" customHeight="1">
      <c r="A251" s="37"/>
      <c r="B251" s="38"/>
      <c r="C251" s="218" t="s">
        <v>723</v>
      </c>
      <c r="D251" s="218" t="s">
        <v>125</v>
      </c>
      <c r="E251" s="219" t="s">
        <v>724</v>
      </c>
      <c r="F251" s="220" t="s">
        <v>725</v>
      </c>
      <c r="G251" s="221" t="s">
        <v>141</v>
      </c>
      <c r="H251" s="222">
        <v>47</v>
      </c>
      <c r="I251" s="223"/>
      <c r="J251" s="224">
        <f>ROUND(I251*H251,2)</f>
        <v>0</v>
      </c>
      <c r="K251" s="225"/>
      <c r="L251" s="43"/>
      <c r="M251" s="226" t="s">
        <v>19</v>
      </c>
      <c r="N251" s="227" t="s">
        <v>45</v>
      </c>
      <c r="O251" s="83"/>
      <c r="P251" s="228">
        <f>O251*H251</f>
        <v>0</v>
      </c>
      <c r="Q251" s="228">
        <v>0</v>
      </c>
      <c r="R251" s="228">
        <f>Q251*H251</f>
        <v>0</v>
      </c>
      <c r="S251" s="228">
        <v>0</v>
      </c>
      <c r="T251" s="229">
        <f>S251*H251</f>
        <v>0</v>
      </c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R251" s="230" t="s">
        <v>142</v>
      </c>
      <c r="AT251" s="230" t="s">
        <v>125</v>
      </c>
      <c r="AU251" s="230" t="s">
        <v>84</v>
      </c>
      <c r="AY251" s="16" t="s">
        <v>122</v>
      </c>
      <c r="BE251" s="231">
        <f>IF(N251="základní",J251,0)</f>
        <v>0</v>
      </c>
      <c r="BF251" s="231">
        <f>IF(N251="snížená",J251,0)</f>
        <v>0</v>
      </c>
      <c r="BG251" s="231">
        <f>IF(N251="zákl. přenesená",J251,0)</f>
        <v>0</v>
      </c>
      <c r="BH251" s="231">
        <f>IF(N251="sníž. přenesená",J251,0)</f>
        <v>0</v>
      </c>
      <c r="BI251" s="231">
        <f>IF(N251="nulová",J251,0)</f>
        <v>0</v>
      </c>
      <c r="BJ251" s="16" t="s">
        <v>82</v>
      </c>
      <c r="BK251" s="231">
        <f>ROUND(I251*H251,2)</f>
        <v>0</v>
      </c>
      <c r="BL251" s="16" t="s">
        <v>142</v>
      </c>
      <c r="BM251" s="230" t="s">
        <v>726</v>
      </c>
    </row>
    <row r="252" s="2" customFormat="1">
      <c r="A252" s="37"/>
      <c r="B252" s="38"/>
      <c r="C252" s="39"/>
      <c r="D252" s="232" t="s">
        <v>131</v>
      </c>
      <c r="E252" s="39"/>
      <c r="F252" s="233" t="s">
        <v>727</v>
      </c>
      <c r="G252" s="39"/>
      <c r="H252" s="39"/>
      <c r="I252" s="135"/>
      <c r="J252" s="39"/>
      <c r="K252" s="39"/>
      <c r="L252" s="43"/>
      <c r="M252" s="234"/>
      <c r="N252" s="235"/>
      <c r="O252" s="83"/>
      <c r="P252" s="83"/>
      <c r="Q252" s="83"/>
      <c r="R252" s="83"/>
      <c r="S252" s="83"/>
      <c r="T252" s="84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T252" s="16" t="s">
        <v>131</v>
      </c>
      <c r="AU252" s="16" t="s">
        <v>84</v>
      </c>
    </row>
    <row r="253" s="2" customFormat="1" ht="21.75" customHeight="1">
      <c r="A253" s="37"/>
      <c r="B253" s="38"/>
      <c r="C253" s="218" t="s">
        <v>728</v>
      </c>
      <c r="D253" s="218" t="s">
        <v>125</v>
      </c>
      <c r="E253" s="219" t="s">
        <v>729</v>
      </c>
      <c r="F253" s="220" t="s">
        <v>730</v>
      </c>
      <c r="G253" s="221" t="s">
        <v>141</v>
      </c>
      <c r="H253" s="222">
        <v>47</v>
      </c>
      <c r="I253" s="223"/>
      <c r="J253" s="224">
        <f>ROUND(I253*H253,2)</f>
        <v>0</v>
      </c>
      <c r="K253" s="225"/>
      <c r="L253" s="43"/>
      <c r="M253" s="226" t="s">
        <v>19</v>
      </c>
      <c r="N253" s="227" t="s">
        <v>45</v>
      </c>
      <c r="O253" s="83"/>
      <c r="P253" s="228">
        <f>O253*H253</f>
        <v>0</v>
      </c>
      <c r="Q253" s="228">
        <v>0</v>
      </c>
      <c r="R253" s="228">
        <f>Q253*H253</f>
        <v>0</v>
      </c>
      <c r="S253" s="228">
        <v>0</v>
      </c>
      <c r="T253" s="229">
        <f>S253*H253</f>
        <v>0</v>
      </c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R253" s="230" t="s">
        <v>142</v>
      </c>
      <c r="AT253" s="230" t="s">
        <v>125</v>
      </c>
      <c r="AU253" s="230" t="s">
        <v>84</v>
      </c>
      <c r="AY253" s="16" t="s">
        <v>122</v>
      </c>
      <c r="BE253" s="231">
        <f>IF(N253="základní",J253,0)</f>
        <v>0</v>
      </c>
      <c r="BF253" s="231">
        <f>IF(N253="snížená",J253,0)</f>
        <v>0</v>
      </c>
      <c r="BG253" s="231">
        <f>IF(N253="zákl. přenesená",J253,0)</f>
        <v>0</v>
      </c>
      <c r="BH253" s="231">
        <f>IF(N253="sníž. přenesená",J253,0)</f>
        <v>0</v>
      </c>
      <c r="BI253" s="231">
        <f>IF(N253="nulová",J253,0)</f>
        <v>0</v>
      </c>
      <c r="BJ253" s="16" t="s">
        <v>82</v>
      </c>
      <c r="BK253" s="231">
        <f>ROUND(I253*H253,2)</f>
        <v>0</v>
      </c>
      <c r="BL253" s="16" t="s">
        <v>142</v>
      </c>
      <c r="BM253" s="230" t="s">
        <v>731</v>
      </c>
    </row>
    <row r="254" s="2" customFormat="1">
      <c r="A254" s="37"/>
      <c r="B254" s="38"/>
      <c r="C254" s="39"/>
      <c r="D254" s="232" t="s">
        <v>131</v>
      </c>
      <c r="E254" s="39"/>
      <c r="F254" s="233" t="s">
        <v>727</v>
      </c>
      <c r="G254" s="39"/>
      <c r="H254" s="39"/>
      <c r="I254" s="135"/>
      <c r="J254" s="39"/>
      <c r="K254" s="39"/>
      <c r="L254" s="43"/>
      <c r="M254" s="234"/>
      <c r="N254" s="235"/>
      <c r="O254" s="83"/>
      <c r="P254" s="83"/>
      <c r="Q254" s="83"/>
      <c r="R254" s="83"/>
      <c r="S254" s="83"/>
      <c r="T254" s="84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T254" s="16" t="s">
        <v>131</v>
      </c>
      <c r="AU254" s="16" t="s">
        <v>84</v>
      </c>
    </row>
    <row r="255" s="2" customFormat="1" ht="21.75" customHeight="1">
      <c r="A255" s="37"/>
      <c r="B255" s="38"/>
      <c r="C255" s="218" t="s">
        <v>732</v>
      </c>
      <c r="D255" s="218" t="s">
        <v>125</v>
      </c>
      <c r="E255" s="219" t="s">
        <v>733</v>
      </c>
      <c r="F255" s="220" t="s">
        <v>734</v>
      </c>
      <c r="G255" s="221" t="s">
        <v>141</v>
      </c>
      <c r="H255" s="222">
        <v>93</v>
      </c>
      <c r="I255" s="223"/>
      <c r="J255" s="224">
        <f>ROUND(I255*H255,2)</f>
        <v>0</v>
      </c>
      <c r="K255" s="225"/>
      <c r="L255" s="43"/>
      <c r="M255" s="226" t="s">
        <v>19</v>
      </c>
      <c r="N255" s="227" t="s">
        <v>45</v>
      </c>
      <c r="O255" s="83"/>
      <c r="P255" s="228">
        <f>O255*H255</f>
        <v>0</v>
      </c>
      <c r="Q255" s="228">
        <v>0.16700000000000001</v>
      </c>
      <c r="R255" s="228">
        <f>Q255*H255</f>
        <v>15.531000000000001</v>
      </c>
      <c r="S255" s="228">
        <v>0</v>
      </c>
      <c r="T255" s="229">
        <f>S255*H255</f>
        <v>0</v>
      </c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R255" s="230" t="s">
        <v>142</v>
      </c>
      <c r="AT255" s="230" t="s">
        <v>125</v>
      </c>
      <c r="AU255" s="230" t="s">
        <v>84</v>
      </c>
      <c r="AY255" s="16" t="s">
        <v>122</v>
      </c>
      <c r="BE255" s="231">
        <f>IF(N255="základní",J255,0)</f>
        <v>0</v>
      </c>
      <c r="BF255" s="231">
        <f>IF(N255="snížená",J255,0)</f>
        <v>0</v>
      </c>
      <c r="BG255" s="231">
        <f>IF(N255="zákl. přenesená",J255,0)</f>
        <v>0</v>
      </c>
      <c r="BH255" s="231">
        <f>IF(N255="sníž. přenesená",J255,0)</f>
        <v>0</v>
      </c>
      <c r="BI255" s="231">
        <f>IF(N255="nulová",J255,0)</f>
        <v>0</v>
      </c>
      <c r="BJ255" s="16" t="s">
        <v>82</v>
      </c>
      <c r="BK255" s="231">
        <f>ROUND(I255*H255,2)</f>
        <v>0</v>
      </c>
      <c r="BL255" s="16" t="s">
        <v>142</v>
      </c>
      <c r="BM255" s="230" t="s">
        <v>735</v>
      </c>
    </row>
    <row r="256" s="2" customFormat="1">
      <c r="A256" s="37"/>
      <c r="B256" s="38"/>
      <c r="C256" s="39"/>
      <c r="D256" s="232" t="s">
        <v>131</v>
      </c>
      <c r="E256" s="39"/>
      <c r="F256" s="233" t="s">
        <v>736</v>
      </c>
      <c r="G256" s="39"/>
      <c r="H256" s="39"/>
      <c r="I256" s="135"/>
      <c r="J256" s="39"/>
      <c r="K256" s="39"/>
      <c r="L256" s="43"/>
      <c r="M256" s="234"/>
      <c r="N256" s="235"/>
      <c r="O256" s="83"/>
      <c r="P256" s="83"/>
      <c r="Q256" s="83"/>
      <c r="R256" s="83"/>
      <c r="S256" s="83"/>
      <c r="T256" s="84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T256" s="16" t="s">
        <v>131</v>
      </c>
      <c r="AU256" s="16" t="s">
        <v>84</v>
      </c>
    </row>
    <row r="257" s="2" customFormat="1" ht="16.5" customHeight="1">
      <c r="A257" s="37"/>
      <c r="B257" s="38"/>
      <c r="C257" s="236" t="s">
        <v>737</v>
      </c>
      <c r="D257" s="236" t="s">
        <v>155</v>
      </c>
      <c r="E257" s="237" t="s">
        <v>738</v>
      </c>
      <c r="F257" s="238" t="s">
        <v>739</v>
      </c>
      <c r="G257" s="239" t="s">
        <v>141</v>
      </c>
      <c r="H257" s="240">
        <v>93</v>
      </c>
      <c r="I257" s="241"/>
      <c r="J257" s="242">
        <f>ROUND(I257*H257,2)</f>
        <v>0</v>
      </c>
      <c r="K257" s="243"/>
      <c r="L257" s="244"/>
      <c r="M257" s="245" t="s">
        <v>19</v>
      </c>
      <c r="N257" s="246" t="s">
        <v>45</v>
      </c>
      <c r="O257" s="83"/>
      <c r="P257" s="228">
        <f>O257*H257</f>
        <v>0</v>
      </c>
      <c r="Q257" s="228">
        <v>0.222</v>
      </c>
      <c r="R257" s="228">
        <f>Q257*H257</f>
        <v>20.646000000000001</v>
      </c>
      <c r="S257" s="228">
        <v>0</v>
      </c>
      <c r="T257" s="229">
        <f>S257*H257</f>
        <v>0</v>
      </c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R257" s="230" t="s">
        <v>159</v>
      </c>
      <c r="AT257" s="230" t="s">
        <v>155</v>
      </c>
      <c r="AU257" s="230" t="s">
        <v>84</v>
      </c>
      <c r="AY257" s="16" t="s">
        <v>122</v>
      </c>
      <c r="BE257" s="231">
        <f>IF(N257="základní",J257,0)</f>
        <v>0</v>
      </c>
      <c r="BF257" s="231">
        <f>IF(N257="snížená",J257,0)</f>
        <v>0</v>
      </c>
      <c r="BG257" s="231">
        <f>IF(N257="zákl. přenesená",J257,0)</f>
        <v>0</v>
      </c>
      <c r="BH257" s="231">
        <f>IF(N257="sníž. přenesená",J257,0)</f>
        <v>0</v>
      </c>
      <c r="BI257" s="231">
        <f>IF(N257="nulová",J257,0)</f>
        <v>0</v>
      </c>
      <c r="BJ257" s="16" t="s">
        <v>82</v>
      </c>
      <c r="BK257" s="231">
        <f>ROUND(I257*H257,2)</f>
        <v>0</v>
      </c>
      <c r="BL257" s="16" t="s">
        <v>142</v>
      </c>
      <c r="BM257" s="230" t="s">
        <v>740</v>
      </c>
    </row>
    <row r="258" s="2" customFormat="1">
      <c r="A258" s="37"/>
      <c r="B258" s="38"/>
      <c r="C258" s="39"/>
      <c r="D258" s="232" t="s">
        <v>131</v>
      </c>
      <c r="E258" s="39"/>
      <c r="F258" s="233" t="s">
        <v>741</v>
      </c>
      <c r="G258" s="39"/>
      <c r="H258" s="39"/>
      <c r="I258" s="135"/>
      <c r="J258" s="39"/>
      <c r="K258" s="39"/>
      <c r="L258" s="43"/>
      <c r="M258" s="234"/>
      <c r="N258" s="235"/>
      <c r="O258" s="83"/>
      <c r="P258" s="83"/>
      <c r="Q258" s="83"/>
      <c r="R258" s="83"/>
      <c r="S258" s="83"/>
      <c r="T258" s="84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T258" s="16" t="s">
        <v>131</v>
      </c>
      <c r="AU258" s="16" t="s">
        <v>84</v>
      </c>
    </row>
    <row r="259" s="2" customFormat="1" ht="16.5" customHeight="1">
      <c r="A259" s="37"/>
      <c r="B259" s="38"/>
      <c r="C259" s="236" t="s">
        <v>742</v>
      </c>
      <c r="D259" s="236" t="s">
        <v>155</v>
      </c>
      <c r="E259" s="237" t="s">
        <v>743</v>
      </c>
      <c r="F259" s="238" t="s">
        <v>744</v>
      </c>
      <c r="G259" s="239" t="s">
        <v>745</v>
      </c>
      <c r="H259" s="240">
        <v>465</v>
      </c>
      <c r="I259" s="241"/>
      <c r="J259" s="242">
        <f>ROUND(I259*H259,2)</f>
        <v>0</v>
      </c>
      <c r="K259" s="243"/>
      <c r="L259" s="244"/>
      <c r="M259" s="245" t="s">
        <v>19</v>
      </c>
      <c r="N259" s="246" t="s">
        <v>45</v>
      </c>
      <c r="O259" s="83"/>
      <c r="P259" s="228">
        <f>O259*H259</f>
        <v>0</v>
      </c>
      <c r="Q259" s="228">
        <v>0</v>
      </c>
      <c r="R259" s="228">
        <f>Q259*H259</f>
        <v>0</v>
      </c>
      <c r="S259" s="228">
        <v>0</v>
      </c>
      <c r="T259" s="229">
        <f>S259*H259</f>
        <v>0</v>
      </c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R259" s="230" t="s">
        <v>159</v>
      </c>
      <c r="AT259" s="230" t="s">
        <v>155</v>
      </c>
      <c r="AU259" s="230" t="s">
        <v>84</v>
      </c>
      <c r="AY259" s="16" t="s">
        <v>122</v>
      </c>
      <c r="BE259" s="231">
        <f>IF(N259="základní",J259,0)</f>
        <v>0</v>
      </c>
      <c r="BF259" s="231">
        <f>IF(N259="snížená",J259,0)</f>
        <v>0</v>
      </c>
      <c r="BG259" s="231">
        <f>IF(N259="zákl. přenesená",J259,0)</f>
        <v>0</v>
      </c>
      <c r="BH259" s="231">
        <f>IF(N259="sníž. přenesená",J259,0)</f>
        <v>0</v>
      </c>
      <c r="BI259" s="231">
        <f>IF(N259="nulová",J259,0)</f>
        <v>0</v>
      </c>
      <c r="BJ259" s="16" t="s">
        <v>82</v>
      </c>
      <c r="BK259" s="231">
        <f>ROUND(I259*H259,2)</f>
        <v>0</v>
      </c>
      <c r="BL259" s="16" t="s">
        <v>142</v>
      </c>
      <c r="BM259" s="230" t="s">
        <v>746</v>
      </c>
    </row>
    <row r="260" s="2" customFormat="1">
      <c r="A260" s="37"/>
      <c r="B260" s="38"/>
      <c r="C260" s="39"/>
      <c r="D260" s="232" t="s">
        <v>131</v>
      </c>
      <c r="E260" s="39"/>
      <c r="F260" s="233" t="s">
        <v>747</v>
      </c>
      <c r="G260" s="39"/>
      <c r="H260" s="39"/>
      <c r="I260" s="135"/>
      <c r="J260" s="39"/>
      <c r="K260" s="39"/>
      <c r="L260" s="43"/>
      <c r="M260" s="234"/>
      <c r="N260" s="235"/>
      <c r="O260" s="83"/>
      <c r="P260" s="83"/>
      <c r="Q260" s="83"/>
      <c r="R260" s="83"/>
      <c r="S260" s="83"/>
      <c r="T260" s="84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T260" s="16" t="s">
        <v>131</v>
      </c>
      <c r="AU260" s="16" t="s">
        <v>84</v>
      </c>
    </row>
    <row r="261" s="2" customFormat="1" ht="16.5" customHeight="1">
      <c r="A261" s="37"/>
      <c r="B261" s="38"/>
      <c r="C261" s="218" t="s">
        <v>748</v>
      </c>
      <c r="D261" s="218" t="s">
        <v>125</v>
      </c>
      <c r="E261" s="219" t="s">
        <v>749</v>
      </c>
      <c r="F261" s="220" t="s">
        <v>750</v>
      </c>
      <c r="G261" s="221" t="s">
        <v>141</v>
      </c>
      <c r="H261" s="222">
        <v>12</v>
      </c>
      <c r="I261" s="223"/>
      <c r="J261" s="224">
        <f>ROUND(I261*H261,2)</f>
        <v>0</v>
      </c>
      <c r="K261" s="225"/>
      <c r="L261" s="43"/>
      <c r="M261" s="226" t="s">
        <v>19</v>
      </c>
      <c r="N261" s="227" t="s">
        <v>45</v>
      </c>
      <c r="O261" s="83"/>
      <c r="P261" s="228">
        <f>O261*H261</f>
        <v>0</v>
      </c>
      <c r="Q261" s="228">
        <v>0</v>
      </c>
      <c r="R261" s="228">
        <f>Q261*H261</f>
        <v>0</v>
      </c>
      <c r="S261" s="228">
        <v>0</v>
      </c>
      <c r="T261" s="229">
        <f>S261*H261</f>
        <v>0</v>
      </c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R261" s="230" t="s">
        <v>142</v>
      </c>
      <c r="AT261" s="230" t="s">
        <v>125</v>
      </c>
      <c r="AU261" s="230" t="s">
        <v>84</v>
      </c>
      <c r="AY261" s="16" t="s">
        <v>122</v>
      </c>
      <c r="BE261" s="231">
        <f>IF(N261="základní",J261,0)</f>
        <v>0</v>
      </c>
      <c r="BF261" s="231">
        <f>IF(N261="snížená",J261,0)</f>
        <v>0</v>
      </c>
      <c r="BG261" s="231">
        <f>IF(N261="zákl. přenesená",J261,0)</f>
        <v>0</v>
      </c>
      <c r="BH261" s="231">
        <f>IF(N261="sníž. přenesená",J261,0)</f>
        <v>0</v>
      </c>
      <c r="BI261" s="231">
        <f>IF(N261="nulová",J261,0)</f>
        <v>0</v>
      </c>
      <c r="BJ261" s="16" t="s">
        <v>82</v>
      </c>
      <c r="BK261" s="231">
        <f>ROUND(I261*H261,2)</f>
        <v>0</v>
      </c>
      <c r="BL261" s="16" t="s">
        <v>142</v>
      </c>
      <c r="BM261" s="230" t="s">
        <v>751</v>
      </c>
    </row>
    <row r="262" s="2" customFormat="1">
      <c r="A262" s="37"/>
      <c r="B262" s="38"/>
      <c r="C262" s="39"/>
      <c r="D262" s="232" t="s">
        <v>131</v>
      </c>
      <c r="E262" s="39"/>
      <c r="F262" s="233" t="s">
        <v>752</v>
      </c>
      <c r="G262" s="39"/>
      <c r="H262" s="39"/>
      <c r="I262" s="135"/>
      <c r="J262" s="39"/>
      <c r="K262" s="39"/>
      <c r="L262" s="43"/>
      <c r="M262" s="234"/>
      <c r="N262" s="235"/>
      <c r="O262" s="83"/>
      <c r="P262" s="83"/>
      <c r="Q262" s="83"/>
      <c r="R262" s="83"/>
      <c r="S262" s="83"/>
      <c r="T262" s="84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T262" s="16" t="s">
        <v>131</v>
      </c>
      <c r="AU262" s="16" t="s">
        <v>84</v>
      </c>
    </row>
    <row r="263" s="2" customFormat="1" ht="21.75" customHeight="1">
      <c r="A263" s="37"/>
      <c r="B263" s="38"/>
      <c r="C263" s="218" t="s">
        <v>753</v>
      </c>
      <c r="D263" s="218" t="s">
        <v>125</v>
      </c>
      <c r="E263" s="219" t="s">
        <v>754</v>
      </c>
      <c r="F263" s="220" t="s">
        <v>755</v>
      </c>
      <c r="G263" s="221" t="s">
        <v>232</v>
      </c>
      <c r="H263" s="222">
        <v>40</v>
      </c>
      <c r="I263" s="223"/>
      <c r="J263" s="224">
        <f>ROUND(I263*H263,2)</f>
        <v>0</v>
      </c>
      <c r="K263" s="225"/>
      <c r="L263" s="43"/>
      <c r="M263" s="226" t="s">
        <v>19</v>
      </c>
      <c r="N263" s="227" t="s">
        <v>45</v>
      </c>
      <c r="O263" s="83"/>
      <c r="P263" s="228">
        <f>O263*H263</f>
        <v>0</v>
      </c>
      <c r="Q263" s="228">
        <v>0.10095</v>
      </c>
      <c r="R263" s="228">
        <f>Q263*H263</f>
        <v>4.0380000000000003</v>
      </c>
      <c r="S263" s="228">
        <v>0</v>
      </c>
      <c r="T263" s="229">
        <f>S263*H263</f>
        <v>0</v>
      </c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R263" s="230" t="s">
        <v>142</v>
      </c>
      <c r="AT263" s="230" t="s">
        <v>125</v>
      </c>
      <c r="AU263" s="230" t="s">
        <v>84</v>
      </c>
      <c r="AY263" s="16" t="s">
        <v>122</v>
      </c>
      <c r="BE263" s="231">
        <f>IF(N263="základní",J263,0)</f>
        <v>0</v>
      </c>
      <c r="BF263" s="231">
        <f>IF(N263="snížená",J263,0)</f>
        <v>0</v>
      </c>
      <c r="BG263" s="231">
        <f>IF(N263="zákl. přenesená",J263,0)</f>
        <v>0</v>
      </c>
      <c r="BH263" s="231">
        <f>IF(N263="sníž. přenesená",J263,0)</f>
        <v>0</v>
      </c>
      <c r="BI263" s="231">
        <f>IF(N263="nulová",J263,0)</f>
        <v>0</v>
      </c>
      <c r="BJ263" s="16" t="s">
        <v>82</v>
      </c>
      <c r="BK263" s="231">
        <f>ROUND(I263*H263,2)</f>
        <v>0</v>
      </c>
      <c r="BL263" s="16" t="s">
        <v>142</v>
      </c>
      <c r="BM263" s="230" t="s">
        <v>756</v>
      </c>
    </row>
    <row r="264" s="2" customFormat="1" ht="16.5" customHeight="1">
      <c r="A264" s="37"/>
      <c r="B264" s="38"/>
      <c r="C264" s="236" t="s">
        <v>757</v>
      </c>
      <c r="D264" s="236" t="s">
        <v>155</v>
      </c>
      <c r="E264" s="237" t="s">
        <v>758</v>
      </c>
      <c r="F264" s="238" t="s">
        <v>759</v>
      </c>
      <c r="G264" s="239" t="s">
        <v>232</v>
      </c>
      <c r="H264" s="240">
        <v>42</v>
      </c>
      <c r="I264" s="241"/>
      <c r="J264" s="242">
        <f>ROUND(I264*H264,2)</f>
        <v>0</v>
      </c>
      <c r="K264" s="243"/>
      <c r="L264" s="244"/>
      <c r="M264" s="245" t="s">
        <v>19</v>
      </c>
      <c r="N264" s="246" t="s">
        <v>45</v>
      </c>
      <c r="O264" s="83"/>
      <c r="P264" s="228">
        <f>O264*H264</f>
        <v>0</v>
      </c>
      <c r="Q264" s="228">
        <v>0.028000000000000001</v>
      </c>
      <c r="R264" s="228">
        <f>Q264*H264</f>
        <v>1.1759999999999999</v>
      </c>
      <c r="S264" s="228">
        <v>0</v>
      </c>
      <c r="T264" s="229">
        <f>S264*H264</f>
        <v>0</v>
      </c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R264" s="230" t="s">
        <v>159</v>
      </c>
      <c r="AT264" s="230" t="s">
        <v>155</v>
      </c>
      <c r="AU264" s="230" t="s">
        <v>84</v>
      </c>
      <c r="AY264" s="16" t="s">
        <v>122</v>
      </c>
      <c r="BE264" s="231">
        <f>IF(N264="základní",J264,0)</f>
        <v>0</v>
      </c>
      <c r="BF264" s="231">
        <f>IF(N264="snížená",J264,0)</f>
        <v>0</v>
      </c>
      <c r="BG264" s="231">
        <f>IF(N264="zákl. přenesená",J264,0)</f>
        <v>0</v>
      </c>
      <c r="BH264" s="231">
        <f>IF(N264="sníž. přenesená",J264,0)</f>
        <v>0</v>
      </c>
      <c r="BI264" s="231">
        <f>IF(N264="nulová",J264,0)</f>
        <v>0</v>
      </c>
      <c r="BJ264" s="16" t="s">
        <v>82</v>
      </c>
      <c r="BK264" s="231">
        <f>ROUND(I264*H264,2)</f>
        <v>0</v>
      </c>
      <c r="BL264" s="16" t="s">
        <v>142</v>
      </c>
      <c r="BM264" s="230" t="s">
        <v>760</v>
      </c>
    </row>
    <row r="265" s="2" customFormat="1">
      <c r="A265" s="37"/>
      <c r="B265" s="38"/>
      <c r="C265" s="39"/>
      <c r="D265" s="232" t="s">
        <v>131</v>
      </c>
      <c r="E265" s="39"/>
      <c r="F265" s="233" t="s">
        <v>761</v>
      </c>
      <c r="G265" s="39"/>
      <c r="H265" s="39"/>
      <c r="I265" s="135"/>
      <c r="J265" s="39"/>
      <c r="K265" s="39"/>
      <c r="L265" s="43"/>
      <c r="M265" s="234"/>
      <c r="N265" s="235"/>
      <c r="O265" s="83"/>
      <c r="P265" s="83"/>
      <c r="Q265" s="83"/>
      <c r="R265" s="83"/>
      <c r="S265" s="83"/>
      <c r="T265" s="84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T265" s="16" t="s">
        <v>131</v>
      </c>
      <c r="AU265" s="16" t="s">
        <v>84</v>
      </c>
    </row>
    <row r="266" s="13" customFormat="1">
      <c r="A266" s="13"/>
      <c r="B266" s="255"/>
      <c r="C266" s="256"/>
      <c r="D266" s="232" t="s">
        <v>682</v>
      </c>
      <c r="E266" s="256"/>
      <c r="F266" s="257" t="s">
        <v>762</v>
      </c>
      <c r="G266" s="256"/>
      <c r="H266" s="258">
        <v>42</v>
      </c>
      <c r="I266" s="259"/>
      <c r="J266" s="256"/>
      <c r="K266" s="256"/>
      <c r="L266" s="260"/>
      <c r="M266" s="261"/>
      <c r="N266" s="262"/>
      <c r="O266" s="262"/>
      <c r="P266" s="262"/>
      <c r="Q266" s="262"/>
      <c r="R266" s="262"/>
      <c r="S266" s="262"/>
      <c r="T266" s="26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64" t="s">
        <v>682</v>
      </c>
      <c r="AU266" s="264" t="s">
        <v>84</v>
      </c>
      <c r="AV266" s="13" t="s">
        <v>84</v>
      </c>
      <c r="AW266" s="13" t="s">
        <v>4</v>
      </c>
      <c r="AX266" s="13" t="s">
        <v>82</v>
      </c>
      <c r="AY266" s="264" t="s">
        <v>122</v>
      </c>
    </row>
    <row r="267" s="2" customFormat="1" ht="16.5" customHeight="1">
      <c r="A267" s="37"/>
      <c r="B267" s="38"/>
      <c r="C267" s="218" t="s">
        <v>763</v>
      </c>
      <c r="D267" s="218" t="s">
        <v>125</v>
      </c>
      <c r="E267" s="219" t="s">
        <v>764</v>
      </c>
      <c r="F267" s="220" t="s">
        <v>765</v>
      </c>
      <c r="G267" s="221" t="s">
        <v>187</v>
      </c>
      <c r="H267" s="222">
        <v>1</v>
      </c>
      <c r="I267" s="223"/>
      <c r="J267" s="224">
        <f>ROUND(I267*H267,2)</f>
        <v>0</v>
      </c>
      <c r="K267" s="225"/>
      <c r="L267" s="43"/>
      <c r="M267" s="226" t="s">
        <v>19</v>
      </c>
      <c r="N267" s="227" t="s">
        <v>45</v>
      </c>
      <c r="O267" s="83"/>
      <c r="P267" s="228">
        <f>O267*H267</f>
        <v>0</v>
      </c>
      <c r="Q267" s="228">
        <v>0</v>
      </c>
      <c r="R267" s="228">
        <f>Q267*H267</f>
        <v>0</v>
      </c>
      <c r="S267" s="228">
        <v>0</v>
      </c>
      <c r="T267" s="229">
        <f>S267*H267</f>
        <v>0</v>
      </c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R267" s="230" t="s">
        <v>142</v>
      </c>
      <c r="AT267" s="230" t="s">
        <v>125</v>
      </c>
      <c r="AU267" s="230" t="s">
        <v>84</v>
      </c>
      <c r="AY267" s="16" t="s">
        <v>122</v>
      </c>
      <c r="BE267" s="231">
        <f>IF(N267="základní",J267,0)</f>
        <v>0</v>
      </c>
      <c r="BF267" s="231">
        <f>IF(N267="snížená",J267,0)</f>
        <v>0</v>
      </c>
      <c r="BG267" s="231">
        <f>IF(N267="zákl. přenesená",J267,0)</f>
        <v>0</v>
      </c>
      <c r="BH267" s="231">
        <f>IF(N267="sníž. přenesená",J267,0)</f>
        <v>0</v>
      </c>
      <c r="BI267" s="231">
        <f>IF(N267="nulová",J267,0)</f>
        <v>0</v>
      </c>
      <c r="BJ267" s="16" t="s">
        <v>82</v>
      </c>
      <c r="BK267" s="231">
        <f>ROUND(I267*H267,2)</f>
        <v>0</v>
      </c>
      <c r="BL267" s="16" t="s">
        <v>142</v>
      </c>
      <c r="BM267" s="230" t="s">
        <v>766</v>
      </c>
    </row>
    <row r="268" s="2" customFormat="1">
      <c r="A268" s="37"/>
      <c r="B268" s="38"/>
      <c r="C268" s="39"/>
      <c r="D268" s="232" t="s">
        <v>131</v>
      </c>
      <c r="E268" s="39"/>
      <c r="F268" s="233" t="s">
        <v>767</v>
      </c>
      <c r="G268" s="39"/>
      <c r="H268" s="39"/>
      <c r="I268" s="135"/>
      <c r="J268" s="39"/>
      <c r="K268" s="39"/>
      <c r="L268" s="43"/>
      <c r="M268" s="234"/>
      <c r="N268" s="235"/>
      <c r="O268" s="83"/>
      <c r="P268" s="83"/>
      <c r="Q268" s="83"/>
      <c r="R268" s="83"/>
      <c r="S268" s="83"/>
      <c r="T268" s="84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T268" s="16" t="s">
        <v>131</v>
      </c>
      <c r="AU268" s="16" t="s">
        <v>84</v>
      </c>
    </row>
    <row r="269" s="12" customFormat="1" ht="22.8" customHeight="1">
      <c r="A269" s="12"/>
      <c r="B269" s="202"/>
      <c r="C269" s="203"/>
      <c r="D269" s="204" t="s">
        <v>73</v>
      </c>
      <c r="E269" s="216" t="s">
        <v>768</v>
      </c>
      <c r="F269" s="216" t="s">
        <v>769</v>
      </c>
      <c r="G269" s="203"/>
      <c r="H269" s="203"/>
      <c r="I269" s="206"/>
      <c r="J269" s="217">
        <f>BK269</f>
        <v>0</v>
      </c>
      <c r="K269" s="203"/>
      <c r="L269" s="208"/>
      <c r="M269" s="209"/>
      <c r="N269" s="210"/>
      <c r="O269" s="210"/>
      <c r="P269" s="211">
        <f>P270+SUM(P271:P293)</f>
        <v>0</v>
      </c>
      <c r="Q269" s="210"/>
      <c r="R269" s="211">
        <f>R270+SUM(R271:R293)</f>
        <v>28.265985000000001</v>
      </c>
      <c r="S269" s="210"/>
      <c r="T269" s="212">
        <f>T270+SUM(T271:T293)</f>
        <v>0</v>
      </c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R269" s="213" t="s">
        <v>82</v>
      </c>
      <c r="AT269" s="214" t="s">
        <v>73</v>
      </c>
      <c r="AU269" s="214" t="s">
        <v>82</v>
      </c>
      <c r="AY269" s="213" t="s">
        <v>122</v>
      </c>
      <c r="BK269" s="215">
        <f>BK270+SUM(BK271:BK293)</f>
        <v>0</v>
      </c>
    </row>
    <row r="270" s="2" customFormat="1" ht="21.75" customHeight="1">
      <c r="A270" s="37"/>
      <c r="B270" s="38"/>
      <c r="C270" s="218" t="s">
        <v>770</v>
      </c>
      <c r="D270" s="218" t="s">
        <v>125</v>
      </c>
      <c r="E270" s="219" t="s">
        <v>724</v>
      </c>
      <c r="F270" s="220" t="s">
        <v>725</v>
      </c>
      <c r="G270" s="221" t="s">
        <v>141</v>
      </c>
      <c r="H270" s="222">
        <v>68</v>
      </c>
      <c r="I270" s="223"/>
      <c r="J270" s="224">
        <f>ROUND(I270*H270,2)</f>
        <v>0</v>
      </c>
      <c r="K270" s="225"/>
      <c r="L270" s="43"/>
      <c r="M270" s="226" t="s">
        <v>19</v>
      </c>
      <c r="N270" s="227" t="s">
        <v>45</v>
      </c>
      <c r="O270" s="83"/>
      <c r="P270" s="228">
        <f>O270*H270</f>
        <v>0</v>
      </c>
      <c r="Q270" s="228">
        <v>0</v>
      </c>
      <c r="R270" s="228">
        <f>Q270*H270</f>
        <v>0</v>
      </c>
      <c r="S270" s="228">
        <v>0</v>
      </c>
      <c r="T270" s="229">
        <f>S270*H270</f>
        <v>0</v>
      </c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R270" s="230" t="s">
        <v>142</v>
      </c>
      <c r="AT270" s="230" t="s">
        <v>125</v>
      </c>
      <c r="AU270" s="230" t="s">
        <v>84</v>
      </c>
      <c r="AY270" s="16" t="s">
        <v>122</v>
      </c>
      <c r="BE270" s="231">
        <f>IF(N270="základní",J270,0)</f>
        <v>0</v>
      </c>
      <c r="BF270" s="231">
        <f>IF(N270="snížená",J270,0)</f>
        <v>0</v>
      </c>
      <c r="BG270" s="231">
        <f>IF(N270="zákl. přenesená",J270,0)</f>
        <v>0</v>
      </c>
      <c r="BH270" s="231">
        <f>IF(N270="sníž. přenesená",J270,0)</f>
        <v>0</v>
      </c>
      <c r="BI270" s="231">
        <f>IF(N270="nulová",J270,0)</f>
        <v>0</v>
      </c>
      <c r="BJ270" s="16" t="s">
        <v>82</v>
      </c>
      <c r="BK270" s="231">
        <f>ROUND(I270*H270,2)</f>
        <v>0</v>
      </c>
      <c r="BL270" s="16" t="s">
        <v>142</v>
      </c>
      <c r="BM270" s="230" t="s">
        <v>771</v>
      </c>
    </row>
    <row r="271" s="2" customFormat="1">
      <c r="A271" s="37"/>
      <c r="B271" s="38"/>
      <c r="C271" s="39"/>
      <c r="D271" s="232" t="s">
        <v>131</v>
      </c>
      <c r="E271" s="39"/>
      <c r="F271" s="233" t="s">
        <v>772</v>
      </c>
      <c r="G271" s="39"/>
      <c r="H271" s="39"/>
      <c r="I271" s="135"/>
      <c r="J271" s="39"/>
      <c r="K271" s="39"/>
      <c r="L271" s="43"/>
      <c r="M271" s="234"/>
      <c r="N271" s="235"/>
      <c r="O271" s="83"/>
      <c r="P271" s="83"/>
      <c r="Q271" s="83"/>
      <c r="R271" s="83"/>
      <c r="S271" s="83"/>
      <c r="T271" s="84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T271" s="16" t="s">
        <v>131</v>
      </c>
      <c r="AU271" s="16" t="s">
        <v>84</v>
      </c>
    </row>
    <row r="272" s="2" customFormat="1" ht="16.5" customHeight="1">
      <c r="A272" s="37"/>
      <c r="B272" s="38"/>
      <c r="C272" s="218" t="s">
        <v>773</v>
      </c>
      <c r="D272" s="218" t="s">
        <v>125</v>
      </c>
      <c r="E272" s="219" t="s">
        <v>749</v>
      </c>
      <c r="F272" s="220" t="s">
        <v>750</v>
      </c>
      <c r="G272" s="221" t="s">
        <v>141</v>
      </c>
      <c r="H272" s="222">
        <v>68</v>
      </c>
      <c r="I272" s="223"/>
      <c r="J272" s="224">
        <f>ROUND(I272*H272,2)</f>
        <v>0</v>
      </c>
      <c r="K272" s="225"/>
      <c r="L272" s="43"/>
      <c r="M272" s="226" t="s">
        <v>19</v>
      </c>
      <c r="N272" s="227" t="s">
        <v>45</v>
      </c>
      <c r="O272" s="83"/>
      <c r="P272" s="228">
        <f>O272*H272</f>
        <v>0</v>
      </c>
      <c r="Q272" s="228">
        <v>0</v>
      </c>
      <c r="R272" s="228">
        <f>Q272*H272</f>
        <v>0</v>
      </c>
      <c r="S272" s="228">
        <v>0</v>
      </c>
      <c r="T272" s="229">
        <f>S272*H272</f>
        <v>0</v>
      </c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R272" s="230" t="s">
        <v>142</v>
      </c>
      <c r="AT272" s="230" t="s">
        <v>125</v>
      </c>
      <c r="AU272" s="230" t="s">
        <v>84</v>
      </c>
      <c r="AY272" s="16" t="s">
        <v>122</v>
      </c>
      <c r="BE272" s="231">
        <f>IF(N272="základní",J272,0)</f>
        <v>0</v>
      </c>
      <c r="BF272" s="231">
        <f>IF(N272="snížená",J272,0)</f>
        <v>0</v>
      </c>
      <c r="BG272" s="231">
        <f>IF(N272="zákl. přenesená",J272,0)</f>
        <v>0</v>
      </c>
      <c r="BH272" s="231">
        <f>IF(N272="sníž. přenesená",J272,0)</f>
        <v>0</v>
      </c>
      <c r="BI272" s="231">
        <f>IF(N272="nulová",J272,0)</f>
        <v>0</v>
      </c>
      <c r="BJ272" s="16" t="s">
        <v>82</v>
      </c>
      <c r="BK272" s="231">
        <f>ROUND(I272*H272,2)</f>
        <v>0</v>
      </c>
      <c r="BL272" s="16" t="s">
        <v>142</v>
      </c>
      <c r="BM272" s="230" t="s">
        <v>774</v>
      </c>
    </row>
    <row r="273" s="2" customFormat="1">
      <c r="A273" s="37"/>
      <c r="B273" s="38"/>
      <c r="C273" s="39"/>
      <c r="D273" s="232" t="s">
        <v>131</v>
      </c>
      <c r="E273" s="39"/>
      <c r="F273" s="233" t="s">
        <v>775</v>
      </c>
      <c r="G273" s="39"/>
      <c r="H273" s="39"/>
      <c r="I273" s="135"/>
      <c r="J273" s="39"/>
      <c r="K273" s="39"/>
      <c r="L273" s="43"/>
      <c r="M273" s="234"/>
      <c r="N273" s="235"/>
      <c r="O273" s="83"/>
      <c r="P273" s="83"/>
      <c r="Q273" s="83"/>
      <c r="R273" s="83"/>
      <c r="S273" s="83"/>
      <c r="T273" s="84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T273" s="16" t="s">
        <v>131</v>
      </c>
      <c r="AU273" s="16" t="s">
        <v>84</v>
      </c>
    </row>
    <row r="274" s="2" customFormat="1" ht="33" customHeight="1">
      <c r="A274" s="37"/>
      <c r="B274" s="38"/>
      <c r="C274" s="218" t="s">
        <v>776</v>
      </c>
      <c r="D274" s="218" t="s">
        <v>125</v>
      </c>
      <c r="E274" s="219" t="s">
        <v>777</v>
      </c>
      <c r="F274" s="220" t="s">
        <v>778</v>
      </c>
      <c r="G274" s="221" t="s">
        <v>141</v>
      </c>
      <c r="H274" s="222">
        <v>78</v>
      </c>
      <c r="I274" s="223"/>
      <c r="J274" s="224">
        <f>ROUND(I274*H274,2)</f>
        <v>0</v>
      </c>
      <c r="K274" s="225"/>
      <c r="L274" s="43"/>
      <c r="M274" s="226" t="s">
        <v>19</v>
      </c>
      <c r="N274" s="227" t="s">
        <v>45</v>
      </c>
      <c r="O274" s="83"/>
      <c r="P274" s="228">
        <f>O274*H274</f>
        <v>0</v>
      </c>
      <c r="Q274" s="228">
        <v>0.085650000000000004</v>
      </c>
      <c r="R274" s="228">
        <f>Q274*H274</f>
        <v>6.6806999999999999</v>
      </c>
      <c r="S274" s="228">
        <v>0</v>
      </c>
      <c r="T274" s="229">
        <f>S274*H274</f>
        <v>0</v>
      </c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R274" s="230" t="s">
        <v>142</v>
      </c>
      <c r="AT274" s="230" t="s">
        <v>125</v>
      </c>
      <c r="AU274" s="230" t="s">
        <v>84</v>
      </c>
      <c r="AY274" s="16" t="s">
        <v>122</v>
      </c>
      <c r="BE274" s="231">
        <f>IF(N274="základní",J274,0)</f>
        <v>0</v>
      </c>
      <c r="BF274" s="231">
        <f>IF(N274="snížená",J274,0)</f>
        <v>0</v>
      </c>
      <c r="BG274" s="231">
        <f>IF(N274="zákl. přenesená",J274,0)</f>
        <v>0</v>
      </c>
      <c r="BH274" s="231">
        <f>IF(N274="sníž. přenesená",J274,0)</f>
        <v>0</v>
      </c>
      <c r="BI274" s="231">
        <f>IF(N274="nulová",J274,0)</f>
        <v>0</v>
      </c>
      <c r="BJ274" s="16" t="s">
        <v>82</v>
      </c>
      <c r="BK274" s="231">
        <f>ROUND(I274*H274,2)</f>
        <v>0</v>
      </c>
      <c r="BL274" s="16" t="s">
        <v>142</v>
      </c>
      <c r="BM274" s="230" t="s">
        <v>779</v>
      </c>
    </row>
    <row r="275" s="2" customFormat="1">
      <c r="A275" s="37"/>
      <c r="B275" s="38"/>
      <c r="C275" s="39"/>
      <c r="D275" s="232" t="s">
        <v>196</v>
      </c>
      <c r="E275" s="39"/>
      <c r="F275" s="233" t="s">
        <v>780</v>
      </c>
      <c r="G275" s="39"/>
      <c r="H275" s="39"/>
      <c r="I275" s="135"/>
      <c r="J275" s="39"/>
      <c r="K275" s="39"/>
      <c r="L275" s="43"/>
      <c r="M275" s="234"/>
      <c r="N275" s="235"/>
      <c r="O275" s="83"/>
      <c r="P275" s="83"/>
      <c r="Q275" s="83"/>
      <c r="R275" s="83"/>
      <c r="S275" s="83"/>
      <c r="T275" s="84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T275" s="16" t="s">
        <v>196</v>
      </c>
      <c r="AU275" s="16" t="s">
        <v>84</v>
      </c>
    </row>
    <row r="276" s="2" customFormat="1">
      <c r="A276" s="37"/>
      <c r="B276" s="38"/>
      <c r="C276" s="39"/>
      <c r="D276" s="232" t="s">
        <v>131</v>
      </c>
      <c r="E276" s="39"/>
      <c r="F276" s="233" t="s">
        <v>781</v>
      </c>
      <c r="G276" s="39"/>
      <c r="H276" s="39"/>
      <c r="I276" s="135"/>
      <c r="J276" s="39"/>
      <c r="K276" s="39"/>
      <c r="L276" s="43"/>
      <c r="M276" s="234"/>
      <c r="N276" s="235"/>
      <c r="O276" s="83"/>
      <c r="P276" s="83"/>
      <c r="Q276" s="83"/>
      <c r="R276" s="83"/>
      <c r="S276" s="83"/>
      <c r="T276" s="84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T276" s="16" t="s">
        <v>131</v>
      </c>
      <c r="AU276" s="16" t="s">
        <v>84</v>
      </c>
    </row>
    <row r="277" s="2" customFormat="1" ht="16.5" customHeight="1">
      <c r="A277" s="37"/>
      <c r="B277" s="38"/>
      <c r="C277" s="236" t="s">
        <v>782</v>
      </c>
      <c r="D277" s="236" t="s">
        <v>155</v>
      </c>
      <c r="E277" s="237" t="s">
        <v>783</v>
      </c>
      <c r="F277" s="238" t="s">
        <v>784</v>
      </c>
      <c r="G277" s="239" t="s">
        <v>141</v>
      </c>
      <c r="H277" s="240">
        <v>62.700000000000003</v>
      </c>
      <c r="I277" s="241"/>
      <c r="J277" s="242">
        <f>ROUND(I277*H277,2)</f>
        <v>0</v>
      </c>
      <c r="K277" s="243"/>
      <c r="L277" s="244"/>
      <c r="M277" s="245" t="s">
        <v>19</v>
      </c>
      <c r="N277" s="246" t="s">
        <v>45</v>
      </c>
      <c r="O277" s="83"/>
      <c r="P277" s="228">
        <f>O277*H277</f>
        <v>0</v>
      </c>
      <c r="Q277" s="228">
        <v>0.152</v>
      </c>
      <c r="R277" s="228">
        <f>Q277*H277</f>
        <v>9.5304000000000002</v>
      </c>
      <c r="S277" s="228">
        <v>0</v>
      </c>
      <c r="T277" s="229">
        <f>S277*H277</f>
        <v>0</v>
      </c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R277" s="230" t="s">
        <v>159</v>
      </c>
      <c r="AT277" s="230" t="s">
        <v>155</v>
      </c>
      <c r="AU277" s="230" t="s">
        <v>84</v>
      </c>
      <c r="AY277" s="16" t="s">
        <v>122</v>
      </c>
      <c r="BE277" s="231">
        <f>IF(N277="základní",J277,0)</f>
        <v>0</v>
      </c>
      <c r="BF277" s="231">
        <f>IF(N277="snížená",J277,0)</f>
        <v>0</v>
      </c>
      <c r="BG277" s="231">
        <f>IF(N277="zákl. přenesená",J277,0)</f>
        <v>0</v>
      </c>
      <c r="BH277" s="231">
        <f>IF(N277="sníž. přenesená",J277,0)</f>
        <v>0</v>
      </c>
      <c r="BI277" s="231">
        <f>IF(N277="nulová",J277,0)</f>
        <v>0</v>
      </c>
      <c r="BJ277" s="16" t="s">
        <v>82</v>
      </c>
      <c r="BK277" s="231">
        <f>ROUND(I277*H277,2)</f>
        <v>0</v>
      </c>
      <c r="BL277" s="16" t="s">
        <v>142</v>
      </c>
      <c r="BM277" s="230" t="s">
        <v>785</v>
      </c>
    </row>
    <row r="278" s="2" customFormat="1">
      <c r="A278" s="37"/>
      <c r="B278" s="38"/>
      <c r="C278" s="39"/>
      <c r="D278" s="232" t="s">
        <v>131</v>
      </c>
      <c r="E278" s="39"/>
      <c r="F278" s="233" t="s">
        <v>786</v>
      </c>
      <c r="G278" s="39"/>
      <c r="H278" s="39"/>
      <c r="I278" s="135"/>
      <c r="J278" s="39"/>
      <c r="K278" s="39"/>
      <c r="L278" s="43"/>
      <c r="M278" s="234"/>
      <c r="N278" s="235"/>
      <c r="O278" s="83"/>
      <c r="P278" s="83"/>
      <c r="Q278" s="83"/>
      <c r="R278" s="83"/>
      <c r="S278" s="83"/>
      <c r="T278" s="84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T278" s="16" t="s">
        <v>131</v>
      </c>
      <c r="AU278" s="16" t="s">
        <v>84</v>
      </c>
    </row>
    <row r="279" s="13" customFormat="1">
      <c r="A279" s="13"/>
      <c r="B279" s="255"/>
      <c r="C279" s="256"/>
      <c r="D279" s="232" t="s">
        <v>682</v>
      </c>
      <c r="E279" s="256"/>
      <c r="F279" s="257" t="s">
        <v>787</v>
      </c>
      <c r="G279" s="256"/>
      <c r="H279" s="258">
        <v>62.700000000000003</v>
      </c>
      <c r="I279" s="259"/>
      <c r="J279" s="256"/>
      <c r="K279" s="256"/>
      <c r="L279" s="260"/>
      <c r="M279" s="261"/>
      <c r="N279" s="262"/>
      <c r="O279" s="262"/>
      <c r="P279" s="262"/>
      <c r="Q279" s="262"/>
      <c r="R279" s="262"/>
      <c r="S279" s="262"/>
      <c r="T279" s="26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64" t="s">
        <v>682</v>
      </c>
      <c r="AU279" s="264" t="s">
        <v>84</v>
      </c>
      <c r="AV279" s="13" t="s">
        <v>84</v>
      </c>
      <c r="AW279" s="13" t="s">
        <v>4</v>
      </c>
      <c r="AX279" s="13" t="s">
        <v>82</v>
      </c>
      <c r="AY279" s="264" t="s">
        <v>122</v>
      </c>
    </row>
    <row r="280" s="2" customFormat="1" ht="16.5" customHeight="1">
      <c r="A280" s="37"/>
      <c r="B280" s="38"/>
      <c r="C280" s="236" t="s">
        <v>788</v>
      </c>
      <c r="D280" s="236" t="s">
        <v>155</v>
      </c>
      <c r="E280" s="237" t="s">
        <v>743</v>
      </c>
      <c r="F280" s="238" t="s">
        <v>744</v>
      </c>
      <c r="G280" s="239" t="s">
        <v>745</v>
      </c>
      <c r="H280" s="240">
        <v>230</v>
      </c>
      <c r="I280" s="241"/>
      <c r="J280" s="242">
        <f>ROUND(I280*H280,2)</f>
        <v>0</v>
      </c>
      <c r="K280" s="243"/>
      <c r="L280" s="244"/>
      <c r="M280" s="245" t="s">
        <v>19</v>
      </c>
      <c r="N280" s="246" t="s">
        <v>45</v>
      </c>
      <c r="O280" s="83"/>
      <c r="P280" s="228">
        <f>O280*H280</f>
        <v>0</v>
      </c>
      <c r="Q280" s="228">
        <v>0</v>
      </c>
      <c r="R280" s="228">
        <f>Q280*H280</f>
        <v>0</v>
      </c>
      <c r="S280" s="228">
        <v>0</v>
      </c>
      <c r="T280" s="229">
        <f>S280*H280</f>
        <v>0</v>
      </c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R280" s="230" t="s">
        <v>159</v>
      </c>
      <c r="AT280" s="230" t="s">
        <v>155</v>
      </c>
      <c r="AU280" s="230" t="s">
        <v>84</v>
      </c>
      <c r="AY280" s="16" t="s">
        <v>122</v>
      </c>
      <c r="BE280" s="231">
        <f>IF(N280="základní",J280,0)</f>
        <v>0</v>
      </c>
      <c r="BF280" s="231">
        <f>IF(N280="snížená",J280,0)</f>
        <v>0</v>
      </c>
      <c r="BG280" s="231">
        <f>IF(N280="zákl. přenesená",J280,0)</f>
        <v>0</v>
      </c>
      <c r="BH280" s="231">
        <f>IF(N280="sníž. přenesená",J280,0)</f>
        <v>0</v>
      </c>
      <c r="BI280" s="231">
        <f>IF(N280="nulová",J280,0)</f>
        <v>0</v>
      </c>
      <c r="BJ280" s="16" t="s">
        <v>82</v>
      </c>
      <c r="BK280" s="231">
        <f>ROUND(I280*H280,2)</f>
        <v>0</v>
      </c>
      <c r="BL280" s="16" t="s">
        <v>142</v>
      </c>
      <c r="BM280" s="230" t="s">
        <v>789</v>
      </c>
    </row>
    <row r="281" s="2" customFormat="1">
      <c r="A281" s="37"/>
      <c r="B281" s="38"/>
      <c r="C281" s="39"/>
      <c r="D281" s="232" t="s">
        <v>131</v>
      </c>
      <c r="E281" s="39"/>
      <c r="F281" s="233" t="s">
        <v>747</v>
      </c>
      <c r="G281" s="39"/>
      <c r="H281" s="39"/>
      <c r="I281" s="135"/>
      <c r="J281" s="39"/>
      <c r="K281" s="39"/>
      <c r="L281" s="43"/>
      <c r="M281" s="234"/>
      <c r="N281" s="235"/>
      <c r="O281" s="83"/>
      <c r="P281" s="83"/>
      <c r="Q281" s="83"/>
      <c r="R281" s="83"/>
      <c r="S281" s="83"/>
      <c r="T281" s="84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T281" s="16" t="s">
        <v>131</v>
      </c>
      <c r="AU281" s="16" t="s">
        <v>84</v>
      </c>
    </row>
    <row r="282" s="2" customFormat="1" ht="16.5" customHeight="1">
      <c r="A282" s="37"/>
      <c r="B282" s="38"/>
      <c r="C282" s="236" t="s">
        <v>790</v>
      </c>
      <c r="D282" s="236" t="s">
        <v>155</v>
      </c>
      <c r="E282" s="237" t="s">
        <v>791</v>
      </c>
      <c r="F282" s="238" t="s">
        <v>792</v>
      </c>
      <c r="G282" s="239" t="s">
        <v>141</v>
      </c>
      <c r="H282" s="240">
        <v>21.120000000000001</v>
      </c>
      <c r="I282" s="241"/>
      <c r="J282" s="242">
        <f>ROUND(I282*H282,2)</f>
        <v>0</v>
      </c>
      <c r="K282" s="243"/>
      <c r="L282" s="244"/>
      <c r="M282" s="245" t="s">
        <v>19</v>
      </c>
      <c r="N282" s="246" t="s">
        <v>45</v>
      </c>
      <c r="O282" s="83"/>
      <c r="P282" s="228">
        <f>O282*H282</f>
        <v>0</v>
      </c>
      <c r="Q282" s="228">
        <v>0.17499999999999999</v>
      </c>
      <c r="R282" s="228">
        <f>Q282*H282</f>
        <v>3.6959999999999997</v>
      </c>
      <c r="S282" s="228">
        <v>0</v>
      </c>
      <c r="T282" s="229">
        <f>S282*H282</f>
        <v>0</v>
      </c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R282" s="230" t="s">
        <v>159</v>
      </c>
      <c r="AT282" s="230" t="s">
        <v>155</v>
      </c>
      <c r="AU282" s="230" t="s">
        <v>84</v>
      </c>
      <c r="AY282" s="16" t="s">
        <v>122</v>
      </c>
      <c r="BE282" s="231">
        <f>IF(N282="základní",J282,0)</f>
        <v>0</v>
      </c>
      <c r="BF282" s="231">
        <f>IF(N282="snížená",J282,0)</f>
        <v>0</v>
      </c>
      <c r="BG282" s="231">
        <f>IF(N282="zákl. přenesená",J282,0)</f>
        <v>0</v>
      </c>
      <c r="BH282" s="231">
        <f>IF(N282="sníž. přenesená",J282,0)</f>
        <v>0</v>
      </c>
      <c r="BI282" s="231">
        <f>IF(N282="nulová",J282,0)</f>
        <v>0</v>
      </c>
      <c r="BJ282" s="16" t="s">
        <v>82</v>
      </c>
      <c r="BK282" s="231">
        <f>ROUND(I282*H282,2)</f>
        <v>0</v>
      </c>
      <c r="BL282" s="16" t="s">
        <v>142</v>
      </c>
      <c r="BM282" s="230" t="s">
        <v>793</v>
      </c>
    </row>
    <row r="283" s="2" customFormat="1">
      <c r="A283" s="37"/>
      <c r="B283" s="38"/>
      <c r="C283" s="39"/>
      <c r="D283" s="232" t="s">
        <v>131</v>
      </c>
      <c r="E283" s="39"/>
      <c r="F283" s="233" t="s">
        <v>794</v>
      </c>
      <c r="G283" s="39"/>
      <c r="H283" s="39"/>
      <c r="I283" s="135"/>
      <c r="J283" s="39"/>
      <c r="K283" s="39"/>
      <c r="L283" s="43"/>
      <c r="M283" s="234"/>
      <c r="N283" s="235"/>
      <c r="O283" s="83"/>
      <c r="P283" s="83"/>
      <c r="Q283" s="83"/>
      <c r="R283" s="83"/>
      <c r="S283" s="83"/>
      <c r="T283" s="84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T283" s="16" t="s">
        <v>131</v>
      </c>
      <c r="AU283" s="16" t="s">
        <v>84</v>
      </c>
    </row>
    <row r="284" s="13" customFormat="1">
      <c r="A284" s="13"/>
      <c r="B284" s="255"/>
      <c r="C284" s="256"/>
      <c r="D284" s="232" t="s">
        <v>682</v>
      </c>
      <c r="E284" s="256"/>
      <c r="F284" s="257" t="s">
        <v>795</v>
      </c>
      <c r="G284" s="256"/>
      <c r="H284" s="258">
        <v>21.120000000000001</v>
      </c>
      <c r="I284" s="259"/>
      <c r="J284" s="256"/>
      <c r="K284" s="256"/>
      <c r="L284" s="260"/>
      <c r="M284" s="261"/>
      <c r="N284" s="262"/>
      <c r="O284" s="262"/>
      <c r="P284" s="262"/>
      <c r="Q284" s="262"/>
      <c r="R284" s="262"/>
      <c r="S284" s="262"/>
      <c r="T284" s="26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64" t="s">
        <v>682</v>
      </c>
      <c r="AU284" s="264" t="s">
        <v>84</v>
      </c>
      <c r="AV284" s="13" t="s">
        <v>84</v>
      </c>
      <c r="AW284" s="13" t="s">
        <v>4</v>
      </c>
      <c r="AX284" s="13" t="s">
        <v>82</v>
      </c>
      <c r="AY284" s="264" t="s">
        <v>122</v>
      </c>
    </row>
    <row r="285" s="2" customFormat="1" ht="16.5" customHeight="1">
      <c r="A285" s="37"/>
      <c r="B285" s="38"/>
      <c r="C285" s="236" t="s">
        <v>796</v>
      </c>
      <c r="D285" s="236" t="s">
        <v>155</v>
      </c>
      <c r="E285" s="237" t="s">
        <v>743</v>
      </c>
      <c r="F285" s="238" t="s">
        <v>744</v>
      </c>
      <c r="G285" s="239" t="s">
        <v>745</v>
      </c>
      <c r="H285" s="240">
        <v>80</v>
      </c>
      <c r="I285" s="241"/>
      <c r="J285" s="242">
        <f>ROUND(I285*H285,2)</f>
        <v>0</v>
      </c>
      <c r="K285" s="243"/>
      <c r="L285" s="244"/>
      <c r="M285" s="245" t="s">
        <v>19</v>
      </c>
      <c r="N285" s="246" t="s">
        <v>45</v>
      </c>
      <c r="O285" s="83"/>
      <c r="P285" s="228">
        <f>O285*H285</f>
        <v>0</v>
      </c>
      <c r="Q285" s="228">
        <v>0</v>
      </c>
      <c r="R285" s="228">
        <f>Q285*H285</f>
        <v>0</v>
      </c>
      <c r="S285" s="228">
        <v>0</v>
      </c>
      <c r="T285" s="229">
        <f>S285*H285</f>
        <v>0</v>
      </c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R285" s="230" t="s">
        <v>159</v>
      </c>
      <c r="AT285" s="230" t="s">
        <v>155</v>
      </c>
      <c r="AU285" s="230" t="s">
        <v>84</v>
      </c>
      <c r="AY285" s="16" t="s">
        <v>122</v>
      </c>
      <c r="BE285" s="231">
        <f>IF(N285="základní",J285,0)</f>
        <v>0</v>
      </c>
      <c r="BF285" s="231">
        <f>IF(N285="snížená",J285,0)</f>
        <v>0</v>
      </c>
      <c r="BG285" s="231">
        <f>IF(N285="zákl. přenesená",J285,0)</f>
        <v>0</v>
      </c>
      <c r="BH285" s="231">
        <f>IF(N285="sníž. přenesená",J285,0)</f>
        <v>0</v>
      </c>
      <c r="BI285" s="231">
        <f>IF(N285="nulová",J285,0)</f>
        <v>0</v>
      </c>
      <c r="BJ285" s="16" t="s">
        <v>82</v>
      </c>
      <c r="BK285" s="231">
        <f>ROUND(I285*H285,2)</f>
        <v>0</v>
      </c>
      <c r="BL285" s="16" t="s">
        <v>142</v>
      </c>
      <c r="BM285" s="230" t="s">
        <v>797</v>
      </c>
    </row>
    <row r="286" s="2" customFormat="1">
      <c r="A286" s="37"/>
      <c r="B286" s="38"/>
      <c r="C286" s="39"/>
      <c r="D286" s="232" t="s">
        <v>131</v>
      </c>
      <c r="E286" s="39"/>
      <c r="F286" s="233" t="s">
        <v>747</v>
      </c>
      <c r="G286" s="39"/>
      <c r="H286" s="39"/>
      <c r="I286" s="135"/>
      <c r="J286" s="39"/>
      <c r="K286" s="39"/>
      <c r="L286" s="43"/>
      <c r="M286" s="234"/>
      <c r="N286" s="235"/>
      <c r="O286" s="83"/>
      <c r="P286" s="83"/>
      <c r="Q286" s="83"/>
      <c r="R286" s="83"/>
      <c r="S286" s="83"/>
      <c r="T286" s="84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T286" s="16" t="s">
        <v>131</v>
      </c>
      <c r="AU286" s="16" t="s">
        <v>84</v>
      </c>
    </row>
    <row r="287" s="2" customFormat="1" ht="16.5" customHeight="1">
      <c r="A287" s="37"/>
      <c r="B287" s="38"/>
      <c r="C287" s="218" t="s">
        <v>798</v>
      </c>
      <c r="D287" s="218" t="s">
        <v>125</v>
      </c>
      <c r="E287" s="219" t="s">
        <v>749</v>
      </c>
      <c r="F287" s="220" t="s">
        <v>750</v>
      </c>
      <c r="G287" s="221" t="s">
        <v>141</v>
      </c>
      <c r="H287" s="222">
        <v>10.949999999999999</v>
      </c>
      <c r="I287" s="223"/>
      <c r="J287" s="224">
        <f>ROUND(I287*H287,2)</f>
        <v>0</v>
      </c>
      <c r="K287" s="225"/>
      <c r="L287" s="43"/>
      <c r="M287" s="226" t="s">
        <v>19</v>
      </c>
      <c r="N287" s="227" t="s">
        <v>45</v>
      </c>
      <c r="O287" s="83"/>
      <c r="P287" s="228">
        <f>O287*H287</f>
        <v>0</v>
      </c>
      <c r="Q287" s="228">
        <v>0</v>
      </c>
      <c r="R287" s="228">
        <f>Q287*H287</f>
        <v>0</v>
      </c>
      <c r="S287" s="228">
        <v>0</v>
      </c>
      <c r="T287" s="229">
        <f>S287*H287</f>
        <v>0</v>
      </c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R287" s="230" t="s">
        <v>142</v>
      </c>
      <c r="AT287" s="230" t="s">
        <v>125</v>
      </c>
      <c r="AU287" s="230" t="s">
        <v>84</v>
      </c>
      <c r="AY287" s="16" t="s">
        <v>122</v>
      </c>
      <c r="BE287" s="231">
        <f>IF(N287="základní",J287,0)</f>
        <v>0</v>
      </c>
      <c r="BF287" s="231">
        <f>IF(N287="snížená",J287,0)</f>
        <v>0</v>
      </c>
      <c r="BG287" s="231">
        <f>IF(N287="zákl. přenesená",J287,0)</f>
        <v>0</v>
      </c>
      <c r="BH287" s="231">
        <f>IF(N287="sníž. přenesená",J287,0)</f>
        <v>0</v>
      </c>
      <c r="BI287" s="231">
        <f>IF(N287="nulová",J287,0)</f>
        <v>0</v>
      </c>
      <c r="BJ287" s="16" t="s">
        <v>82</v>
      </c>
      <c r="BK287" s="231">
        <f>ROUND(I287*H287,2)</f>
        <v>0</v>
      </c>
      <c r="BL287" s="16" t="s">
        <v>142</v>
      </c>
      <c r="BM287" s="230" t="s">
        <v>799</v>
      </c>
    </row>
    <row r="288" s="2" customFormat="1">
      <c r="A288" s="37"/>
      <c r="B288" s="38"/>
      <c r="C288" s="39"/>
      <c r="D288" s="232" t="s">
        <v>131</v>
      </c>
      <c r="E288" s="39"/>
      <c r="F288" s="233" t="s">
        <v>800</v>
      </c>
      <c r="G288" s="39"/>
      <c r="H288" s="39"/>
      <c r="I288" s="135"/>
      <c r="J288" s="39"/>
      <c r="K288" s="39"/>
      <c r="L288" s="43"/>
      <c r="M288" s="234"/>
      <c r="N288" s="235"/>
      <c r="O288" s="83"/>
      <c r="P288" s="83"/>
      <c r="Q288" s="83"/>
      <c r="R288" s="83"/>
      <c r="S288" s="83"/>
      <c r="T288" s="84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T288" s="16" t="s">
        <v>131</v>
      </c>
      <c r="AU288" s="16" t="s">
        <v>84</v>
      </c>
    </row>
    <row r="289" s="2" customFormat="1" ht="21.75" customHeight="1">
      <c r="A289" s="37"/>
      <c r="B289" s="38"/>
      <c r="C289" s="218" t="s">
        <v>801</v>
      </c>
      <c r="D289" s="218" t="s">
        <v>125</v>
      </c>
      <c r="E289" s="219" t="s">
        <v>802</v>
      </c>
      <c r="F289" s="220" t="s">
        <v>803</v>
      </c>
      <c r="G289" s="221" t="s">
        <v>232</v>
      </c>
      <c r="H289" s="222">
        <v>36.5</v>
      </c>
      <c r="I289" s="223"/>
      <c r="J289" s="224">
        <f>ROUND(I289*H289,2)</f>
        <v>0</v>
      </c>
      <c r="K289" s="225"/>
      <c r="L289" s="43"/>
      <c r="M289" s="226" t="s">
        <v>19</v>
      </c>
      <c r="N289" s="227" t="s">
        <v>45</v>
      </c>
      <c r="O289" s="83"/>
      <c r="P289" s="228">
        <f>O289*H289</f>
        <v>0</v>
      </c>
      <c r="Q289" s="228">
        <v>0.16849</v>
      </c>
      <c r="R289" s="228">
        <f>Q289*H289</f>
        <v>6.1498850000000003</v>
      </c>
      <c r="S289" s="228">
        <v>0</v>
      </c>
      <c r="T289" s="229">
        <f>S289*H289</f>
        <v>0</v>
      </c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R289" s="230" t="s">
        <v>142</v>
      </c>
      <c r="AT289" s="230" t="s">
        <v>125</v>
      </c>
      <c r="AU289" s="230" t="s">
        <v>84</v>
      </c>
      <c r="AY289" s="16" t="s">
        <v>122</v>
      </c>
      <c r="BE289" s="231">
        <f>IF(N289="základní",J289,0)</f>
        <v>0</v>
      </c>
      <c r="BF289" s="231">
        <f>IF(N289="snížená",J289,0)</f>
        <v>0</v>
      </c>
      <c r="BG289" s="231">
        <f>IF(N289="zákl. přenesená",J289,0)</f>
        <v>0</v>
      </c>
      <c r="BH289" s="231">
        <f>IF(N289="sníž. přenesená",J289,0)</f>
        <v>0</v>
      </c>
      <c r="BI289" s="231">
        <f>IF(N289="nulová",J289,0)</f>
        <v>0</v>
      </c>
      <c r="BJ289" s="16" t="s">
        <v>82</v>
      </c>
      <c r="BK289" s="231">
        <f>ROUND(I289*H289,2)</f>
        <v>0</v>
      </c>
      <c r="BL289" s="16" t="s">
        <v>142</v>
      </c>
      <c r="BM289" s="230" t="s">
        <v>804</v>
      </c>
    </row>
    <row r="290" s="2" customFormat="1">
      <c r="A290" s="37"/>
      <c r="B290" s="38"/>
      <c r="C290" s="39"/>
      <c r="D290" s="232" t="s">
        <v>131</v>
      </c>
      <c r="E290" s="39"/>
      <c r="F290" s="233" t="s">
        <v>805</v>
      </c>
      <c r="G290" s="39"/>
      <c r="H290" s="39"/>
      <c r="I290" s="135"/>
      <c r="J290" s="39"/>
      <c r="K290" s="39"/>
      <c r="L290" s="43"/>
      <c r="M290" s="234"/>
      <c r="N290" s="235"/>
      <c r="O290" s="83"/>
      <c r="P290" s="83"/>
      <c r="Q290" s="83"/>
      <c r="R290" s="83"/>
      <c r="S290" s="83"/>
      <c r="T290" s="84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T290" s="16" t="s">
        <v>131</v>
      </c>
      <c r="AU290" s="16" t="s">
        <v>84</v>
      </c>
    </row>
    <row r="291" s="2" customFormat="1" ht="16.5" customHeight="1">
      <c r="A291" s="37"/>
      <c r="B291" s="38"/>
      <c r="C291" s="236" t="s">
        <v>806</v>
      </c>
      <c r="D291" s="236" t="s">
        <v>155</v>
      </c>
      <c r="E291" s="237" t="s">
        <v>807</v>
      </c>
      <c r="F291" s="238" t="s">
        <v>808</v>
      </c>
      <c r="G291" s="239" t="s">
        <v>232</v>
      </c>
      <c r="H291" s="240">
        <v>15</v>
      </c>
      <c r="I291" s="241"/>
      <c r="J291" s="242">
        <f>ROUND(I291*H291,2)</f>
        <v>0</v>
      </c>
      <c r="K291" s="243"/>
      <c r="L291" s="244"/>
      <c r="M291" s="245" t="s">
        <v>19</v>
      </c>
      <c r="N291" s="246" t="s">
        <v>45</v>
      </c>
      <c r="O291" s="83"/>
      <c r="P291" s="228">
        <f>O291*H291</f>
        <v>0</v>
      </c>
      <c r="Q291" s="228">
        <v>0.125</v>
      </c>
      <c r="R291" s="228">
        <f>Q291*H291</f>
        <v>1.875</v>
      </c>
      <c r="S291" s="228">
        <v>0</v>
      </c>
      <c r="T291" s="229">
        <f>S291*H291</f>
        <v>0</v>
      </c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  <c r="AR291" s="230" t="s">
        <v>159</v>
      </c>
      <c r="AT291" s="230" t="s">
        <v>155</v>
      </c>
      <c r="AU291" s="230" t="s">
        <v>84</v>
      </c>
      <c r="AY291" s="16" t="s">
        <v>122</v>
      </c>
      <c r="BE291" s="231">
        <f>IF(N291="základní",J291,0)</f>
        <v>0</v>
      </c>
      <c r="BF291" s="231">
        <f>IF(N291="snížená",J291,0)</f>
        <v>0</v>
      </c>
      <c r="BG291" s="231">
        <f>IF(N291="zákl. přenesená",J291,0)</f>
        <v>0</v>
      </c>
      <c r="BH291" s="231">
        <f>IF(N291="sníž. přenesená",J291,0)</f>
        <v>0</v>
      </c>
      <c r="BI291" s="231">
        <f>IF(N291="nulová",J291,0)</f>
        <v>0</v>
      </c>
      <c r="BJ291" s="16" t="s">
        <v>82</v>
      </c>
      <c r="BK291" s="231">
        <f>ROUND(I291*H291,2)</f>
        <v>0</v>
      </c>
      <c r="BL291" s="16" t="s">
        <v>142</v>
      </c>
      <c r="BM291" s="230" t="s">
        <v>809</v>
      </c>
    </row>
    <row r="292" s="2" customFormat="1">
      <c r="A292" s="37"/>
      <c r="B292" s="38"/>
      <c r="C292" s="39"/>
      <c r="D292" s="232" t="s">
        <v>131</v>
      </c>
      <c r="E292" s="39"/>
      <c r="F292" s="233" t="s">
        <v>810</v>
      </c>
      <c r="G292" s="39"/>
      <c r="H292" s="39"/>
      <c r="I292" s="135"/>
      <c r="J292" s="39"/>
      <c r="K292" s="39"/>
      <c r="L292" s="43"/>
      <c r="M292" s="234"/>
      <c r="N292" s="235"/>
      <c r="O292" s="83"/>
      <c r="P292" s="83"/>
      <c r="Q292" s="83"/>
      <c r="R292" s="83"/>
      <c r="S292" s="83"/>
      <c r="T292" s="84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T292" s="16" t="s">
        <v>131</v>
      </c>
      <c r="AU292" s="16" t="s">
        <v>84</v>
      </c>
    </row>
    <row r="293" s="12" customFormat="1" ht="20.88" customHeight="1">
      <c r="A293" s="12"/>
      <c r="B293" s="202"/>
      <c r="C293" s="203"/>
      <c r="D293" s="204" t="s">
        <v>73</v>
      </c>
      <c r="E293" s="216" t="s">
        <v>811</v>
      </c>
      <c r="F293" s="216" t="s">
        <v>812</v>
      </c>
      <c r="G293" s="203"/>
      <c r="H293" s="203"/>
      <c r="I293" s="206"/>
      <c r="J293" s="217">
        <f>BK293</f>
        <v>0</v>
      </c>
      <c r="K293" s="203"/>
      <c r="L293" s="208"/>
      <c r="M293" s="209"/>
      <c r="N293" s="210"/>
      <c r="O293" s="210"/>
      <c r="P293" s="211">
        <f>SUM(P294:P304)</f>
        <v>0</v>
      </c>
      <c r="Q293" s="210"/>
      <c r="R293" s="211">
        <f>SUM(R294:R304)</f>
        <v>0.33400000000000002</v>
      </c>
      <c r="S293" s="210"/>
      <c r="T293" s="212">
        <f>SUM(T294:T304)</f>
        <v>0</v>
      </c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R293" s="213" t="s">
        <v>82</v>
      </c>
      <c r="AT293" s="214" t="s">
        <v>73</v>
      </c>
      <c r="AU293" s="214" t="s">
        <v>84</v>
      </c>
      <c r="AY293" s="213" t="s">
        <v>122</v>
      </c>
      <c r="BK293" s="215">
        <f>SUM(BK294:BK304)</f>
        <v>0</v>
      </c>
    </row>
    <row r="294" s="2" customFormat="1" ht="16.5" customHeight="1">
      <c r="A294" s="37"/>
      <c r="B294" s="38"/>
      <c r="C294" s="218" t="s">
        <v>813</v>
      </c>
      <c r="D294" s="218" t="s">
        <v>125</v>
      </c>
      <c r="E294" s="219" t="s">
        <v>625</v>
      </c>
      <c r="F294" s="220" t="s">
        <v>626</v>
      </c>
      <c r="G294" s="221" t="s">
        <v>141</v>
      </c>
      <c r="H294" s="222">
        <v>2</v>
      </c>
      <c r="I294" s="223"/>
      <c r="J294" s="224">
        <f>ROUND(I294*H294,2)</f>
        <v>0</v>
      </c>
      <c r="K294" s="225"/>
      <c r="L294" s="43"/>
      <c r="M294" s="226" t="s">
        <v>19</v>
      </c>
      <c r="N294" s="227" t="s">
        <v>45</v>
      </c>
      <c r="O294" s="83"/>
      <c r="P294" s="228">
        <f>O294*H294</f>
        <v>0</v>
      </c>
      <c r="Q294" s="228">
        <v>0</v>
      </c>
      <c r="R294" s="228">
        <f>Q294*H294</f>
        <v>0</v>
      </c>
      <c r="S294" s="228">
        <v>0</v>
      </c>
      <c r="T294" s="229">
        <f>S294*H294</f>
        <v>0</v>
      </c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  <c r="AE294" s="37"/>
      <c r="AR294" s="230" t="s">
        <v>142</v>
      </c>
      <c r="AT294" s="230" t="s">
        <v>125</v>
      </c>
      <c r="AU294" s="230" t="s">
        <v>461</v>
      </c>
      <c r="AY294" s="16" t="s">
        <v>122</v>
      </c>
      <c r="BE294" s="231">
        <f>IF(N294="základní",J294,0)</f>
        <v>0</v>
      </c>
      <c r="BF294" s="231">
        <f>IF(N294="snížená",J294,0)</f>
        <v>0</v>
      </c>
      <c r="BG294" s="231">
        <f>IF(N294="zákl. přenesená",J294,0)</f>
        <v>0</v>
      </c>
      <c r="BH294" s="231">
        <f>IF(N294="sníž. přenesená",J294,0)</f>
        <v>0</v>
      </c>
      <c r="BI294" s="231">
        <f>IF(N294="nulová",J294,0)</f>
        <v>0</v>
      </c>
      <c r="BJ294" s="16" t="s">
        <v>82</v>
      </c>
      <c r="BK294" s="231">
        <f>ROUND(I294*H294,2)</f>
        <v>0</v>
      </c>
      <c r="BL294" s="16" t="s">
        <v>142</v>
      </c>
      <c r="BM294" s="230" t="s">
        <v>814</v>
      </c>
    </row>
    <row r="295" s="2" customFormat="1">
      <c r="A295" s="37"/>
      <c r="B295" s="38"/>
      <c r="C295" s="39"/>
      <c r="D295" s="232" t="s">
        <v>196</v>
      </c>
      <c r="E295" s="39"/>
      <c r="F295" s="233" t="s">
        <v>628</v>
      </c>
      <c r="G295" s="39"/>
      <c r="H295" s="39"/>
      <c r="I295" s="135"/>
      <c r="J295" s="39"/>
      <c r="K295" s="39"/>
      <c r="L295" s="43"/>
      <c r="M295" s="234"/>
      <c r="N295" s="235"/>
      <c r="O295" s="83"/>
      <c r="P295" s="83"/>
      <c r="Q295" s="83"/>
      <c r="R295" s="83"/>
      <c r="S295" s="83"/>
      <c r="T295" s="84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T295" s="16" t="s">
        <v>196</v>
      </c>
      <c r="AU295" s="16" t="s">
        <v>461</v>
      </c>
    </row>
    <row r="296" s="2" customFormat="1">
      <c r="A296" s="37"/>
      <c r="B296" s="38"/>
      <c r="C296" s="39"/>
      <c r="D296" s="232" t="s">
        <v>131</v>
      </c>
      <c r="E296" s="39"/>
      <c r="F296" s="233" t="s">
        <v>815</v>
      </c>
      <c r="G296" s="39"/>
      <c r="H296" s="39"/>
      <c r="I296" s="135"/>
      <c r="J296" s="39"/>
      <c r="K296" s="39"/>
      <c r="L296" s="43"/>
      <c r="M296" s="234"/>
      <c r="N296" s="235"/>
      <c r="O296" s="83"/>
      <c r="P296" s="83"/>
      <c r="Q296" s="83"/>
      <c r="R296" s="83"/>
      <c r="S296" s="83"/>
      <c r="T296" s="84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T296" s="16" t="s">
        <v>131</v>
      </c>
      <c r="AU296" s="16" t="s">
        <v>461</v>
      </c>
    </row>
    <row r="297" s="2" customFormat="1" ht="21.75" customHeight="1">
      <c r="A297" s="37"/>
      <c r="B297" s="38"/>
      <c r="C297" s="218" t="s">
        <v>816</v>
      </c>
      <c r="D297" s="218" t="s">
        <v>125</v>
      </c>
      <c r="E297" s="219" t="s">
        <v>724</v>
      </c>
      <c r="F297" s="220" t="s">
        <v>725</v>
      </c>
      <c r="G297" s="221" t="s">
        <v>141</v>
      </c>
      <c r="H297" s="222">
        <v>2</v>
      </c>
      <c r="I297" s="223"/>
      <c r="J297" s="224">
        <f>ROUND(I297*H297,2)</f>
        <v>0</v>
      </c>
      <c r="K297" s="225"/>
      <c r="L297" s="43"/>
      <c r="M297" s="226" t="s">
        <v>19</v>
      </c>
      <c r="N297" s="227" t="s">
        <v>45</v>
      </c>
      <c r="O297" s="83"/>
      <c r="P297" s="228">
        <f>O297*H297</f>
        <v>0</v>
      </c>
      <c r="Q297" s="228">
        <v>0</v>
      </c>
      <c r="R297" s="228">
        <f>Q297*H297</f>
        <v>0</v>
      </c>
      <c r="S297" s="228">
        <v>0</v>
      </c>
      <c r="T297" s="229">
        <f>S297*H297</f>
        <v>0</v>
      </c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R297" s="230" t="s">
        <v>142</v>
      </c>
      <c r="AT297" s="230" t="s">
        <v>125</v>
      </c>
      <c r="AU297" s="230" t="s">
        <v>461</v>
      </c>
      <c r="AY297" s="16" t="s">
        <v>122</v>
      </c>
      <c r="BE297" s="231">
        <f>IF(N297="základní",J297,0)</f>
        <v>0</v>
      </c>
      <c r="BF297" s="231">
        <f>IF(N297="snížená",J297,0)</f>
        <v>0</v>
      </c>
      <c r="BG297" s="231">
        <f>IF(N297="zákl. přenesená",J297,0)</f>
        <v>0</v>
      </c>
      <c r="BH297" s="231">
        <f>IF(N297="sníž. přenesená",J297,0)</f>
        <v>0</v>
      </c>
      <c r="BI297" s="231">
        <f>IF(N297="nulová",J297,0)</f>
        <v>0</v>
      </c>
      <c r="BJ297" s="16" t="s">
        <v>82</v>
      </c>
      <c r="BK297" s="231">
        <f>ROUND(I297*H297,2)</f>
        <v>0</v>
      </c>
      <c r="BL297" s="16" t="s">
        <v>142</v>
      </c>
      <c r="BM297" s="230" t="s">
        <v>817</v>
      </c>
    </row>
    <row r="298" s="2" customFormat="1">
      <c r="A298" s="37"/>
      <c r="B298" s="38"/>
      <c r="C298" s="39"/>
      <c r="D298" s="232" t="s">
        <v>131</v>
      </c>
      <c r="E298" s="39"/>
      <c r="F298" s="233" t="s">
        <v>818</v>
      </c>
      <c r="G298" s="39"/>
      <c r="H298" s="39"/>
      <c r="I298" s="135"/>
      <c r="J298" s="39"/>
      <c r="K298" s="39"/>
      <c r="L298" s="43"/>
      <c r="M298" s="234"/>
      <c r="N298" s="235"/>
      <c r="O298" s="83"/>
      <c r="P298" s="83"/>
      <c r="Q298" s="83"/>
      <c r="R298" s="83"/>
      <c r="S298" s="83"/>
      <c r="T298" s="84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T298" s="16" t="s">
        <v>131</v>
      </c>
      <c r="AU298" s="16" t="s">
        <v>461</v>
      </c>
    </row>
    <row r="299" s="2" customFormat="1" ht="21.75" customHeight="1">
      <c r="A299" s="37"/>
      <c r="B299" s="38"/>
      <c r="C299" s="218" t="s">
        <v>819</v>
      </c>
      <c r="D299" s="218" t="s">
        <v>125</v>
      </c>
      <c r="E299" s="219" t="s">
        <v>729</v>
      </c>
      <c r="F299" s="220" t="s">
        <v>730</v>
      </c>
      <c r="G299" s="221" t="s">
        <v>141</v>
      </c>
      <c r="H299" s="222">
        <v>2</v>
      </c>
      <c r="I299" s="223"/>
      <c r="J299" s="224">
        <f>ROUND(I299*H299,2)</f>
        <v>0</v>
      </c>
      <c r="K299" s="225"/>
      <c r="L299" s="43"/>
      <c r="M299" s="226" t="s">
        <v>19</v>
      </c>
      <c r="N299" s="227" t="s">
        <v>45</v>
      </c>
      <c r="O299" s="83"/>
      <c r="P299" s="228">
        <f>O299*H299</f>
        <v>0</v>
      </c>
      <c r="Q299" s="228">
        <v>0</v>
      </c>
      <c r="R299" s="228">
        <f>Q299*H299</f>
        <v>0</v>
      </c>
      <c r="S299" s="228">
        <v>0</v>
      </c>
      <c r="T299" s="229">
        <f>S299*H299</f>
        <v>0</v>
      </c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R299" s="230" t="s">
        <v>142</v>
      </c>
      <c r="AT299" s="230" t="s">
        <v>125</v>
      </c>
      <c r="AU299" s="230" t="s">
        <v>461</v>
      </c>
      <c r="AY299" s="16" t="s">
        <v>122</v>
      </c>
      <c r="BE299" s="231">
        <f>IF(N299="základní",J299,0)</f>
        <v>0</v>
      </c>
      <c r="BF299" s="231">
        <f>IF(N299="snížená",J299,0)</f>
        <v>0</v>
      </c>
      <c r="BG299" s="231">
        <f>IF(N299="zákl. přenesená",J299,0)</f>
        <v>0</v>
      </c>
      <c r="BH299" s="231">
        <f>IF(N299="sníž. přenesená",J299,0)</f>
        <v>0</v>
      </c>
      <c r="BI299" s="231">
        <f>IF(N299="nulová",J299,0)</f>
        <v>0</v>
      </c>
      <c r="BJ299" s="16" t="s">
        <v>82</v>
      </c>
      <c r="BK299" s="231">
        <f>ROUND(I299*H299,2)</f>
        <v>0</v>
      </c>
      <c r="BL299" s="16" t="s">
        <v>142</v>
      </c>
      <c r="BM299" s="230" t="s">
        <v>820</v>
      </c>
    </row>
    <row r="300" s="2" customFormat="1">
      <c r="A300" s="37"/>
      <c r="B300" s="38"/>
      <c r="C300" s="39"/>
      <c r="D300" s="232" t="s">
        <v>131</v>
      </c>
      <c r="E300" s="39"/>
      <c r="F300" s="233" t="s">
        <v>821</v>
      </c>
      <c r="G300" s="39"/>
      <c r="H300" s="39"/>
      <c r="I300" s="135"/>
      <c r="J300" s="39"/>
      <c r="K300" s="39"/>
      <c r="L300" s="43"/>
      <c r="M300" s="234"/>
      <c r="N300" s="235"/>
      <c r="O300" s="83"/>
      <c r="P300" s="83"/>
      <c r="Q300" s="83"/>
      <c r="R300" s="83"/>
      <c r="S300" s="83"/>
      <c r="T300" s="84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T300" s="16" t="s">
        <v>131</v>
      </c>
      <c r="AU300" s="16" t="s">
        <v>461</v>
      </c>
    </row>
    <row r="301" s="2" customFormat="1" ht="21.75" customHeight="1">
      <c r="A301" s="37"/>
      <c r="B301" s="38"/>
      <c r="C301" s="218" t="s">
        <v>822</v>
      </c>
      <c r="D301" s="218" t="s">
        <v>125</v>
      </c>
      <c r="E301" s="219" t="s">
        <v>733</v>
      </c>
      <c r="F301" s="220" t="s">
        <v>734</v>
      </c>
      <c r="G301" s="221" t="s">
        <v>141</v>
      </c>
      <c r="H301" s="222">
        <v>2</v>
      </c>
      <c r="I301" s="223"/>
      <c r="J301" s="224">
        <f>ROUND(I301*H301,2)</f>
        <v>0</v>
      </c>
      <c r="K301" s="225"/>
      <c r="L301" s="43"/>
      <c r="M301" s="226" t="s">
        <v>19</v>
      </c>
      <c r="N301" s="227" t="s">
        <v>45</v>
      </c>
      <c r="O301" s="83"/>
      <c r="P301" s="228">
        <f>O301*H301</f>
        <v>0</v>
      </c>
      <c r="Q301" s="228">
        <v>0.16700000000000001</v>
      </c>
      <c r="R301" s="228">
        <f>Q301*H301</f>
        <v>0.33400000000000002</v>
      </c>
      <c r="S301" s="228">
        <v>0</v>
      </c>
      <c r="T301" s="229">
        <f>S301*H301</f>
        <v>0</v>
      </c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R301" s="230" t="s">
        <v>142</v>
      </c>
      <c r="AT301" s="230" t="s">
        <v>125</v>
      </c>
      <c r="AU301" s="230" t="s">
        <v>461</v>
      </c>
      <c r="AY301" s="16" t="s">
        <v>122</v>
      </c>
      <c r="BE301" s="231">
        <f>IF(N301="základní",J301,0)</f>
        <v>0</v>
      </c>
      <c r="BF301" s="231">
        <f>IF(N301="snížená",J301,0)</f>
        <v>0</v>
      </c>
      <c r="BG301" s="231">
        <f>IF(N301="zákl. přenesená",J301,0)</f>
        <v>0</v>
      </c>
      <c r="BH301" s="231">
        <f>IF(N301="sníž. přenesená",J301,0)</f>
        <v>0</v>
      </c>
      <c r="BI301" s="231">
        <f>IF(N301="nulová",J301,0)</f>
        <v>0</v>
      </c>
      <c r="BJ301" s="16" t="s">
        <v>82</v>
      </c>
      <c r="BK301" s="231">
        <f>ROUND(I301*H301,2)</f>
        <v>0</v>
      </c>
      <c r="BL301" s="16" t="s">
        <v>142</v>
      </c>
      <c r="BM301" s="230" t="s">
        <v>823</v>
      </c>
    </row>
    <row r="302" s="2" customFormat="1">
      <c r="A302" s="37"/>
      <c r="B302" s="38"/>
      <c r="C302" s="39"/>
      <c r="D302" s="232" t="s">
        <v>131</v>
      </c>
      <c r="E302" s="39"/>
      <c r="F302" s="233" t="s">
        <v>824</v>
      </c>
      <c r="G302" s="39"/>
      <c r="H302" s="39"/>
      <c r="I302" s="135"/>
      <c r="J302" s="39"/>
      <c r="K302" s="39"/>
      <c r="L302" s="43"/>
      <c r="M302" s="234"/>
      <c r="N302" s="235"/>
      <c r="O302" s="83"/>
      <c r="P302" s="83"/>
      <c r="Q302" s="83"/>
      <c r="R302" s="83"/>
      <c r="S302" s="83"/>
      <c r="T302" s="84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T302" s="16" t="s">
        <v>131</v>
      </c>
      <c r="AU302" s="16" t="s">
        <v>461</v>
      </c>
    </row>
    <row r="303" s="2" customFormat="1" ht="16.5" customHeight="1">
      <c r="A303" s="37"/>
      <c r="B303" s="38"/>
      <c r="C303" s="236" t="s">
        <v>825</v>
      </c>
      <c r="D303" s="236" t="s">
        <v>155</v>
      </c>
      <c r="E303" s="237" t="s">
        <v>743</v>
      </c>
      <c r="F303" s="238" t="s">
        <v>744</v>
      </c>
      <c r="G303" s="239" t="s">
        <v>745</v>
      </c>
      <c r="H303" s="240">
        <v>10</v>
      </c>
      <c r="I303" s="241"/>
      <c r="J303" s="242">
        <f>ROUND(I303*H303,2)</f>
        <v>0</v>
      </c>
      <c r="K303" s="243"/>
      <c r="L303" s="244"/>
      <c r="M303" s="245" t="s">
        <v>19</v>
      </c>
      <c r="N303" s="246" t="s">
        <v>45</v>
      </c>
      <c r="O303" s="83"/>
      <c r="P303" s="228">
        <f>O303*H303</f>
        <v>0</v>
      </c>
      <c r="Q303" s="228">
        <v>0</v>
      </c>
      <c r="R303" s="228">
        <f>Q303*H303</f>
        <v>0</v>
      </c>
      <c r="S303" s="228">
        <v>0</v>
      </c>
      <c r="T303" s="229">
        <f>S303*H303</f>
        <v>0</v>
      </c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R303" s="230" t="s">
        <v>159</v>
      </c>
      <c r="AT303" s="230" t="s">
        <v>155</v>
      </c>
      <c r="AU303" s="230" t="s">
        <v>461</v>
      </c>
      <c r="AY303" s="16" t="s">
        <v>122</v>
      </c>
      <c r="BE303" s="231">
        <f>IF(N303="základní",J303,0)</f>
        <v>0</v>
      </c>
      <c r="BF303" s="231">
        <f>IF(N303="snížená",J303,0)</f>
        <v>0</v>
      </c>
      <c r="BG303" s="231">
        <f>IF(N303="zákl. přenesená",J303,0)</f>
        <v>0</v>
      </c>
      <c r="BH303" s="231">
        <f>IF(N303="sníž. přenesená",J303,0)</f>
        <v>0</v>
      </c>
      <c r="BI303" s="231">
        <f>IF(N303="nulová",J303,0)</f>
        <v>0</v>
      </c>
      <c r="BJ303" s="16" t="s">
        <v>82</v>
      </c>
      <c r="BK303" s="231">
        <f>ROUND(I303*H303,2)</f>
        <v>0</v>
      </c>
      <c r="BL303" s="16" t="s">
        <v>142</v>
      </c>
      <c r="BM303" s="230" t="s">
        <v>826</v>
      </c>
    </row>
    <row r="304" s="2" customFormat="1">
      <c r="A304" s="37"/>
      <c r="B304" s="38"/>
      <c r="C304" s="39"/>
      <c r="D304" s="232" t="s">
        <v>131</v>
      </c>
      <c r="E304" s="39"/>
      <c r="F304" s="233" t="s">
        <v>747</v>
      </c>
      <c r="G304" s="39"/>
      <c r="H304" s="39"/>
      <c r="I304" s="135"/>
      <c r="J304" s="39"/>
      <c r="K304" s="39"/>
      <c r="L304" s="43"/>
      <c r="M304" s="234"/>
      <c r="N304" s="235"/>
      <c r="O304" s="83"/>
      <c r="P304" s="83"/>
      <c r="Q304" s="83"/>
      <c r="R304" s="83"/>
      <c r="S304" s="83"/>
      <c r="T304" s="84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T304" s="16" t="s">
        <v>131</v>
      </c>
      <c r="AU304" s="16" t="s">
        <v>461</v>
      </c>
    </row>
    <row r="305" s="12" customFormat="1" ht="22.8" customHeight="1">
      <c r="A305" s="12"/>
      <c r="B305" s="202"/>
      <c r="C305" s="203"/>
      <c r="D305" s="204" t="s">
        <v>73</v>
      </c>
      <c r="E305" s="216" t="s">
        <v>827</v>
      </c>
      <c r="F305" s="216" t="s">
        <v>828</v>
      </c>
      <c r="G305" s="203"/>
      <c r="H305" s="203"/>
      <c r="I305" s="206"/>
      <c r="J305" s="217">
        <f>BK305</f>
        <v>0</v>
      </c>
      <c r="K305" s="203"/>
      <c r="L305" s="208"/>
      <c r="M305" s="209"/>
      <c r="N305" s="210"/>
      <c r="O305" s="210"/>
      <c r="P305" s="211">
        <f>SUM(P306:P314)</f>
        <v>0</v>
      </c>
      <c r="Q305" s="210"/>
      <c r="R305" s="211">
        <f>SUM(R306:R314)</f>
        <v>0.24162</v>
      </c>
      <c r="S305" s="210"/>
      <c r="T305" s="212">
        <f>SUM(T306:T314)</f>
        <v>0</v>
      </c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R305" s="213" t="s">
        <v>82</v>
      </c>
      <c r="AT305" s="214" t="s">
        <v>73</v>
      </c>
      <c r="AU305" s="214" t="s">
        <v>82</v>
      </c>
      <c r="AY305" s="213" t="s">
        <v>122</v>
      </c>
      <c r="BK305" s="215">
        <f>SUM(BK306:BK314)</f>
        <v>0</v>
      </c>
    </row>
    <row r="306" s="2" customFormat="1" ht="16.5" customHeight="1">
      <c r="A306" s="37"/>
      <c r="B306" s="38"/>
      <c r="C306" s="218" t="s">
        <v>829</v>
      </c>
      <c r="D306" s="218" t="s">
        <v>125</v>
      </c>
      <c r="E306" s="219" t="s">
        <v>830</v>
      </c>
      <c r="F306" s="220" t="s">
        <v>831</v>
      </c>
      <c r="G306" s="221" t="s">
        <v>543</v>
      </c>
      <c r="H306" s="222">
        <v>2</v>
      </c>
      <c r="I306" s="223"/>
      <c r="J306" s="224">
        <f>ROUND(I306*H306,2)</f>
        <v>0</v>
      </c>
      <c r="K306" s="225"/>
      <c r="L306" s="43"/>
      <c r="M306" s="226" t="s">
        <v>19</v>
      </c>
      <c r="N306" s="227" t="s">
        <v>45</v>
      </c>
      <c r="O306" s="83"/>
      <c r="P306" s="228">
        <f>O306*H306</f>
        <v>0</v>
      </c>
      <c r="Q306" s="228">
        <v>0.10940999999999999</v>
      </c>
      <c r="R306" s="228">
        <f>Q306*H306</f>
        <v>0.21881999999999999</v>
      </c>
      <c r="S306" s="228">
        <v>0</v>
      </c>
      <c r="T306" s="229">
        <f>S306*H306</f>
        <v>0</v>
      </c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R306" s="230" t="s">
        <v>142</v>
      </c>
      <c r="AT306" s="230" t="s">
        <v>125</v>
      </c>
      <c r="AU306" s="230" t="s">
        <v>84</v>
      </c>
      <c r="AY306" s="16" t="s">
        <v>122</v>
      </c>
      <c r="BE306" s="231">
        <f>IF(N306="základní",J306,0)</f>
        <v>0</v>
      </c>
      <c r="BF306" s="231">
        <f>IF(N306="snížená",J306,0)</f>
        <v>0</v>
      </c>
      <c r="BG306" s="231">
        <f>IF(N306="zákl. přenesená",J306,0)</f>
        <v>0</v>
      </c>
      <c r="BH306" s="231">
        <f>IF(N306="sníž. přenesená",J306,0)</f>
        <v>0</v>
      </c>
      <c r="BI306" s="231">
        <f>IF(N306="nulová",J306,0)</f>
        <v>0</v>
      </c>
      <c r="BJ306" s="16" t="s">
        <v>82</v>
      </c>
      <c r="BK306" s="231">
        <f>ROUND(I306*H306,2)</f>
        <v>0</v>
      </c>
      <c r="BL306" s="16" t="s">
        <v>142</v>
      </c>
      <c r="BM306" s="230" t="s">
        <v>832</v>
      </c>
    </row>
    <row r="307" s="2" customFormat="1">
      <c r="A307" s="37"/>
      <c r="B307" s="38"/>
      <c r="C307" s="39"/>
      <c r="D307" s="232" t="s">
        <v>131</v>
      </c>
      <c r="E307" s="39"/>
      <c r="F307" s="233" t="s">
        <v>833</v>
      </c>
      <c r="G307" s="39"/>
      <c r="H307" s="39"/>
      <c r="I307" s="135"/>
      <c r="J307" s="39"/>
      <c r="K307" s="39"/>
      <c r="L307" s="43"/>
      <c r="M307" s="234"/>
      <c r="N307" s="235"/>
      <c r="O307" s="83"/>
      <c r="P307" s="83"/>
      <c r="Q307" s="83"/>
      <c r="R307" s="83"/>
      <c r="S307" s="83"/>
      <c r="T307" s="84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T307" s="16" t="s">
        <v>131</v>
      </c>
      <c r="AU307" s="16" t="s">
        <v>84</v>
      </c>
    </row>
    <row r="308" s="2" customFormat="1" ht="16.5" customHeight="1">
      <c r="A308" s="37"/>
      <c r="B308" s="38"/>
      <c r="C308" s="236" t="s">
        <v>834</v>
      </c>
      <c r="D308" s="236" t="s">
        <v>155</v>
      </c>
      <c r="E308" s="237" t="s">
        <v>835</v>
      </c>
      <c r="F308" s="238" t="s">
        <v>836</v>
      </c>
      <c r="G308" s="239" t="s">
        <v>543</v>
      </c>
      <c r="H308" s="240">
        <v>2</v>
      </c>
      <c r="I308" s="241"/>
      <c r="J308" s="242">
        <f>ROUND(I308*H308,2)</f>
        <v>0</v>
      </c>
      <c r="K308" s="243"/>
      <c r="L308" s="244"/>
      <c r="M308" s="245" t="s">
        <v>19</v>
      </c>
      <c r="N308" s="246" t="s">
        <v>45</v>
      </c>
      <c r="O308" s="83"/>
      <c r="P308" s="228">
        <f>O308*H308</f>
        <v>0</v>
      </c>
      <c r="Q308" s="228">
        <v>0.0061000000000000004</v>
      </c>
      <c r="R308" s="228">
        <f>Q308*H308</f>
        <v>0.012200000000000001</v>
      </c>
      <c r="S308" s="228">
        <v>0</v>
      </c>
      <c r="T308" s="229">
        <f>S308*H308</f>
        <v>0</v>
      </c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R308" s="230" t="s">
        <v>159</v>
      </c>
      <c r="AT308" s="230" t="s">
        <v>155</v>
      </c>
      <c r="AU308" s="230" t="s">
        <v>84</v>
      </c>
      <c r="AY308" s="16" t="s">
        <v>122</v>
      </c>
      <c r="BE308" s="231">
        <f>IF(N308="základní",J308,0)</f>
        <v>0</v>
      </c>
      <c r="BF308" s="231">
        <f>IF(N308="snížená",J308,0)</f>
        <v>0</v>
      </c>
      <c r="BG308" s="231">
        <f>IF(N308="zákl. přenesená",J308,0)</f>
        <v>0</v>
      </c>
      <c r="BH308" s="231">
        <f>IF(N308="sníž. přenesená",J308,0)</f>
        <v>0</v>
      </c>
      <c r="BI308" s="231">
        <f>IF(N308="nulová",J308,0)</f>
        <v>0</v>
      </c>
      <c r="BJ308" s="16" t="s">
        <v>82</v>
      </c>
      <c r="BK308" s="231">
        <f>ROUND(I308*H308,2)</f>
        <v>0</v>
      </c>
      <c r="BL308" s="16" t="s">
        <v>142</v>
      </c>
      <c r="BM308" s="230" t="s">
        <v>837</v>
      </c>
    </row>
    <row r="309" s="2" customFormat="1" ht="16.5" customHeight="1">
      <c r="A309" s="37"/>
      <c r="B309" s="38"/>
      <c r="C309" s="236" t="s">
        <v>838</v>
      </c>
      <c r="D309" s="236" t="s">
        <v>155</v>
      </c>
      <c r="E309" s="237" t="s">
        <v>839</v>
      </c>
      <c r="F309" s="238" t="s">
        <v>840</v>
      </c>
      <c r="G309" s="239" t="s">
        <v>543</v>
      </c>
      <c r="H309" s="240">
        <v>2</v>
      </c>
      <c r="I309" s="241"/>
      <c r="J309" s="242">
        <f>ROUND(I309*H309,2)</f>
        <v>0</v>
      </c>
      <c r="K309" s="243"/>
      <c r="L309" s="244"/>
      <c r="M309" s="245" t="s">
        <v>19</v>
      </c>
      <c r="N309" s="246" t="s">
        <v>45</v>
      </c>
      <c r="O309" s="83"/>
      <c r="P309" s="228">
        <f>O309*H309</f>
        <v>0</v>
      </c>
      <c r="Q309" s="228">
        <v>0.00010000000000000001</v>
      </c>
      <c r="R309" s="228">
        <f>Q309*H309</f>
        <v>0.00020000000000000001</v>
      </c>
      <c r="S309" s="228">
        <v>0</v>
      </c>
      <c r="T309" s="229">
        <f>S309*H309</f>
        <v>0</v>
      </c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R309" s="230" t="s">
        <v>159</v>
      </c>
      <c r="AT309" s="230" t="s">
        <v>155</v>
      </c>
      <c r="AU309" s="230" t="s">
        <v>84</v>
      </c>
      <c r="AY309" s="16" t="s">
        <v>122</v>
      </c>
      <c r="BE309" s="231">
        <f>IF(N309="základní",J309,0)</f>
        <v>0</v>
      </c>
      <c r="BF309" s="231">
        <f>IF(N309="snížená",J309,0)</f>
        <v>0</v>
      </c>
      <c r="BG309" s="231">
        <f>IF(N309="zákl. přenesená",J309,0)</f>
        <v>0</v>
      </c>
      <c r="BH309" s="231">
        <f>IF(N309="sníž. přenesená",J309,0)</f>
        <v>0</v>
      </c>
      <c r="BI309" s="231">
        <f>IF(N309="nulová",J309,0)</f>
        <v>0</v>
      </c>
      <c r="BJ309" s="16" t="s">
        <v>82</v>
      </c>
      <c r="BK309" s="231">
        <f>ROUND(I309*H309,2)</f>
        <v>0</v>
      </c>
      <c r="BL309" s="16" t="s">
        <v>142</v>
      </c>
      <c r="BM309" s="230" t="s">
        <v>841</v>
      </c>
    </row>
    <row r="310" s="2" customFormat="1" ht="16.5" customHeight="1">
      <c r="A310" s="37"/>
      <c r="B310" s="38"/>
      <c r="C310" s="218" t="s">
        <v>842</v>
      </c>
      <c r="D310" s="218" t="s">
        <v>125</v>
      </c>
      <c r="E310" s="219" t="s">
        <v>843</v>
      </c>
      <c r="F310" s="220" t="s">
        <v>844</v>
      </c>
      <c r="G310" s="221" t="s">
        <v>543</v>
      </c>
      <c r="H310" s="222">
        <v>2</v>
      </c>
      <c r="I310" s="223"/>
      <c r="J310" s="224">
        <f>ROUND(I310*H310,2)</f>
        <v>0</v>
      </c>
      <c r="K310" s="225"/>
      <c r="L310" s="43"/>
      <c r="M310" s="226" t="s">
        <v>19</v>
      </c>
      <c r="N310" s="227" t="s">
        <v>45</v>
      </c>
      <c r="O310" s="83"/>
      <c r="P310" s="228">
        <f>O310*H310</f>
        <v>0</v>
      </c>
      <c r="Q310" s="228">
        <v>0.00069999999999999999</v>
      </c>
      <c r="R310" s="228">
        <f>Q310*H310</f>
        <v>0.0014</v>
      </c>
      <c r="S310" s="228">
        <v>0</v>
      </c>
      <c r="T310" s="229">
        <f>S310*H310</f>
        <v>0</v>
      </c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R310" s="230" t="s">
        <v>142</v>
      </c>
      <c r="AT310" s="230" t="s">
        <v>125</v>
      </c>
      <c r="AU310" s="230" t="s">
        <v>84</v>
      </c>
      <c r="AY310" s="16" t="s">
        <v>122</v>
      </c>
      <c r="BE310" s="231">
        <f>IF(N310="základní",J310,0)</f>
        <v>0</v>
      </c>
      <c r="BF310" s="231">
        <f>IF(N310="snížená",J310,0)</f>
        <v>0</v>
      </c>
      <c r="BG310" s="231">
        <f>IF(N310="zákl. přenesená",J310,0)</f>
        <v>0</v>
      </c>
      <c r="BH310" s="231">
        <f>IF(N310="sníž. přenesená",J310,0)</f>
        <v>0</v>
      </c>
      <c r="BI310" s="231">
        <f>IF(N310="nulová",J310,0)</f>
        <v>0</v>
      </c>
      <c r="BJ310" s="16" t="s">
        <v>82</v>
      </c>
      <c r="BK310" s="231">
        <f>ROUND(I310*H310,2)</f>
        <v>0</v>
      </c>
      <c r="BL310" s="16" t="s">
        <v>142</v>
      </c>
      <c r="BM310" s="230" t="s">
        <v>845</v>
      </c>
    </row>
    <row r="311" s="2" customFormat="1" ht="16.5" customHeight="1">
      <c r="A311" s="37"/>
      <c r="B311" s="38"/>
      <c r="C311" s="236" t="s">
        <v>846</v>
      </c>
      <c r="D311" s="236" t="s">
        <v>155</v>
      </c>
      <c r="E311" s="237" t="s">
        <v>847</v>
      </c>
      <c r="F311" s="238" t="s">
        <v>848</v>
      </c>
      <c r="G311" s="239" t="s">
        <v>543</v>
      </c>
      <c r="H311" s="240">
        <v>2</v>
      </c>
      <c r="I311" s="241"/>
      <c r="J311" s="242">
        <f>ROUND(I311*H311,2)</f>
        <v>0</v>
      </c>
      <c r="K311" s="243"/>
      <c r="L311" s="244"/>
      <c r="M311" s="245" t="s">
        <v>19</v>
      </c>
      <c r="N311" s="246" t="s">
        <v>45</v>
      </c>
      <c r="O311" s="83"/>
      <c r="P311" s="228">
        <f>O311*H311</f>
        <v>0</v>
      </c>
      <c r="Q311" s="228">
        <v>0.0038</v>
      </c>
      <c r="R311" s="228">
        <f>Q311*H311</f>
        <v>0.0076</v>
      </c>
      <c r="S311" s="228">
        <v>0</v>
      </c>
      <c r="T311" s="229">
        <f>S311*H311</f>
        <v>0</v>
      </c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R311" s="230" t="s">
        <v>159</v>
      </c>
      <c r="AT311" s="230" t="s">
        <v>155</v>
      </c>
      <c r="AU311" s="230" t="s">
        <v>84</v>
      </c>
      <c r="AY311" s="16" t="s">
        <v>122</v>
      </c>
      <c r="BE311" s="231">
        <f>IF(N311="základní",J311,0)</f>
        <v>0</v>
      </c>
      <c r="BF311" s="231">
        <f>IF(N311="snížená",J311,0)</f>
        <v>0</v>
      </c>
      <c r="BG311" s="231">
        <f>IF(N311="zákl. přenesená",J311,0)</f>
        <v>0</v>
      </c>
      <c r="BH311" s="231">
        <f>IF(N311="sníž. přenesená",J311,0)</f>
        <v>0</v>
      </c>
      <c r="BI311" s="231">
        <f>IF(N311="nulová",J311,0)</f>
        <v>0</v>
      </c>
      <c r="BJ311" s="16" t="s">
        <v>82</v>
      </c>
      <c r="BK311" s="231">
        <f>ROUND(I311*H311,2)</f>
        <v>0</v>
      </c>
      <c r="BL311" s="16" t="s">
        <v>142</v>
      </c>
      <c r="BM311" s="230" t="s">
        <v>849</v>
      </c>
    </row>
    <row r="312" s="2" customFormat="1">
      <c r="A312" s="37"/>
      <c r="B312" s="38"/>
      <c r="C312" s="39"/>
      <c r="D312" s="232" t="s">
        <v>131</v>
      </c>
      <c r="E312" s="39"/>
      <c r="F312" s="233" t="s">
        <v>850</v>
      </c>
      <c r="G312" s="39"/>
      <c r="H312" s="39"/>
      <c r="I312" s="135"/>
      <c r="J312" s="39"/>
      <c r="K312" s="39"/>
      <c r="L312" s="43"/>
      <c r="M312" s="234"/>
      <c r="N312" s="235"/>
      <c r="O312" s="83"/>
      <c r="P312" s="83"/>
      <c r="Q312" s="83"/>
      <c r="R312" s="83"/>
      <c r="S312" s="83"/>
      <c r="T312" s="84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T312" s="16" t="s">
        <v>131</v>
      </c>
      <c r="AU312" s="16" t="s">
        <v>84</v>
      </c>
    </row>
    <row r="313" s="2" customFormat="1" ht="16.5" customHeight="1">
      <c r="A313" s="37"/>
      <c r="B313" s="38"/>
      <c r="C313" s="236" t="s">
        <v>851</v>
      </c>
      <c r="D313" s="236" t="s">
        <v>155</v>
      </c>
      <c r="E313" s="237" t="s">
        <v>852</v>
      </c>
      <c r="F313" s="238" t="s">
        <v>853</v>
      </c>
      <c r="G313" s="239" t="s">
        <v>543</v>
      </c>
      <c r="H313" s="240">
        <v>4</v>
      </c>
      <c r="I313" s="241"/>
      <c r="J313" s="242">
        <f>ROUND(I313*H313,2)</f>
        <v>0</v>
      </c>
      <c r="K313" s="243"/>
      <c r="L313" s="244"/>
      <c r="M313" s="245" t="s">
        <v>19</v>
      </c>
      <c r="N313" s="246" t="s">
        <v>45</v>
      </c>
      <c r="O313" s="83"/>
      <c r="P313" s="228">
        <f>O313*H313</f>
        <v>0</v>
      </c>
      <c r="Q313" s="228">
        <v>0.00035</v>
      </c>
      <c r="R313" s="228">
        <f>Q313*H313</f>
        <v>0.0014</v>
      </c>
      <c r="S313" s="228">
        <v>0</v>
      </c>
      <c r="T313" s="229">
        <f>S313*H313</f>
        <v>0</v>
      </c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R313" s="230" t="s">
        <v>159</v>
      </c>
      <c r="AT313" s="230" t="s">
        <v>155</v>
      </c>
      <c r="AU313" s="230" t="s">
        <v>84</v>
      </c>
      <c r="AY313" s="16" t="s">
        <v>122</v>
      </c>
      <c r="BE313" s="231">
        <f>IF(N313="základní",J313,0)</f>
        <v>0</v>
      </c>
      <c r="BF313" s="231">
        <f>IF(N313="snížená",J313,0)</f>
        <v>0</v>
      </c>
      <c r="BG313" s="231">
        <f>IF(N313="zákl. přenesená",J313,0)</f>
        <v>0</v>
      </c>
      <c r="BH313" s="231">
        <f>IF(N313="sníž. přenesená",J313,0)</f>
        <v>0</v>
      </c>
      <c r="BI313" s="231">
        <f>IF(N313="nulová",J313,0)</f>
        <v>0</v>
      </c>
      <c r="BJ313" s="16" t="s">
        <v>82</v>
      </c>
      <c r="BK313" s="231">
        <f>ROUND(I313*H313,2)</f>
        <v>0</v>
      </c>
      <c r="BL313" s="16" t="s">
        <v>142</v>
      </c>
      <c r="BM313" s="230" t="s">
        <v>854</v>
      </c>
    </row>
    <row r="314" s="2" customFormat="1">
      <c r="A314" s="37"/>
      <c r="B314" s="38"/>
      <c r="C314" s="39"/>
      <c r="D314" s="232" t="s">
        <v>131</v>
      </c>
      <c r="E314" s="39"/>
      <c r="F314" s="233" t="s">
        <v>855</v>
      </c>
      <c r="G314" s="39"/>
      <c r="H314" s="39"/>
      <c r="I314" s="135"/>
      <c r="J314" s="39"/>
      <c r="K314" s="39"/>
      <c r="L314" s="43"/>
      <c r="M314" s="234"/>
      <c r="N314" s="235"/>
      <c r="O314" s="83"/>
      <c r="P314" s="83"/>
      <c r="Q314" s="83"/>
      <c r="R314" s="83"/>
      <c r="S314" s="83"/>
      <c r="T314" s="84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T314" s="16" t="s">
        <v>131</v>
      </c>
      <c r="AU314" s="16" t="s">
        <v>84</v>
      </c>
    </row>
    <row r="315" s="12" customFormat="1" ht="22.8" customHeight="1">
      <c r="A315" s="12"/>
      <c r="B315" s="202"/>
      <c r="C315" s="203"/>
      <c r="D315" s="204" t="s">
        <v>73</v>
      </c>
      <c r="E315" s="216" t="s">
        <v>856</v>
      </c>
      <c r="F315" s="216" t="s">
        <v>857</v>
      </c>
      <c r="G315" s="203"/>
      <c r="H315" s="203"/>
      <c r="I315" s="206"/>
      <c r="J315" s="217">
        <f>BK315</f>
        <v>0</v>
      </c>
      <c r="K315" s="203"/>
      <c r="L315" s="208"/>
      <c r="M315" s="209"/>
      <c r="N315" s="210"/>
      <c r="O315" s="210"/>
      <c r="P315" s="211">
        <f>P316+P319</f>
        <v>0</v>
      </c>
      <c r="Q315" s="210"/>
      <c r="R315" s="211">
        <f>R316+R319</f>
        <v>4.8229500000000005</v>
      </c>
      <c r="S315" s="210"/>
      <c r="T315" s="212">
        <f>T316+T319</f>
        <v>0</v>
      </c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R315" s="213" t="s">
        <v>82</v>
      </c>
      <c r="AT315" s="214" t="s">
        <v>73</v>
      </c>
      <c r="AU315" s="214" t="s">
        <v>82</v>
      </c>
      <c r="AY315" s="213" t="s">
        <v>122</v>
      </c>
      <c r="BK315" s="215">
        <f>BK316+BK319</f>
        <v>0</v>
      </c>
    </row>
    <row r="316" s="12" customFormat="1" ht="20.88" customHeight="1">
      <c r="A316" s="12"/>
      <c r="B316" s="202"/>
      <c r="C316" s="203"/>
      <c r="D316" s="204" t="s">
        <v>73</v>
      </c>
      <c r="E316" s="216" t="s">
        <v>858</v>
      </c>
      <c r="F316" s="216" t="s">
        <v>859</v>
      </c>
      <c r="G316" s="203"/>
      <c r="H316" s="203"/>
      <c r="I316" s="206"/>
      <c r="J316" s="217">
        <f>BK316</f>
        <v>0</v>
      </c>
      <c r="K316" s="203"/>
      <c r="L316" s="208"/>
      <c r="M316" s="209"/>
      <c r="N316" s="210"/>
      <c r="O316" s="210"/>
      <c r="P316" s="211">
        <f>SUM(P317:P318)</f>
        <v>0</v>
      </c>
      <c r="Q316" s="210"/>
      <c r="R316" s="211">
        <f>SUM(R317:R318)</f>
        <v>0</v>
      </c>
      <c r="S316" s="210"/>
      <c r="T316" s="212">
        <f>SUM(T317:T318)</f>
        <v>0</v>
      </c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R316" s="213" t="s">
        <v>82</v>
      </c>
      <c r="AT316" s="214" t="s">
        <v>73</v>
      </c>
      <c r="AU316" s="214" t="s">
        <v>84</v>
      </c>
      <c r="AY316" s="213" t="s">
        <v>122</v>
      </c>
      <c r="BK316" s="215">
        <f>SUM(BK317:BK318)</f>
        <v>0</v>
      </c>
    </row>
    <row r="317" s="2" customFormat="1" ht="21.75" customHeight="1">
      <c r="A317" s="37"/>
      <c r="B317" s="38"/>
      <c r="C317" s="218" t="s">
        <v>860</v>
      </c>
      <c r="D317" s="218" t="s">
        <v>125</v>
      </c>
      <c r="E317" s="219" t="s">
        <v>861</v>
      </c>
      <c r="F317" s="220" t="s">
        <v>862</v>
      </c>
      <c r="G317" s="221" t="s">
        <v>141</v>
      </c>
      <c r="H317" s="222">
        <v>305</v>
      </c>
      <c r="I317" s="223"/>
      <c r="J317" s="224">
        <f>ROUND(I317*H317,2)</f>
        <v>0</v>
      </c>
      <c r="K317" s="225"/>
      <c r="L317" s="43"/>
      <c r="M317" s="226" t="s">
        <v>19</v>
      </c>
      <c r="N317" s="227" t="s">
        <v>45</v>
      </c>
      <c r="O317" s="83"/>
      <c r="P317" s="228">
        <f>O317*H317</f>
        <v>0</v>
      </c>
      <c r="Q317" s="228">
        <v>0</v>
      </c>
      <c r="R317" s="228">
        <f>Q317*H317</f>
        <v>0</v>
      </c>
      <c r="S317" s="228">
        <v>0</v>
      </c>
      <c r="T317" s="229">
        <f>S317*H317</f>
        <v>0</v>
      </c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R317" s="230" t="s">
        <v>142</v>
      </c>
      <c r="AT317" s="230" t="s">
        <v>125</v>
      </c>
      <c r="AU317" s="230" t="s">
        <v>461</v>
      </c>
      <c r="AY317" s="16" t="s">
        <v>122</v>
      </c>
      <c r="BE317" s="231">
        <f>IF(N317="základní",J317,0)</f>
        <v>0</v>
      </c>
      <c r="BF317" s="231">
        <f>IF(N317="snížená",J317,0)</f>
        <v>0</v>
      </c>
      <c r="BG317" s="231">
        <f>IF(N317="zákl. přenesená",J317,0)</f>
        <v>0</v>
      </c>
      <c r="BH317" s="231">
        <f>IF(N317="sníž. přenesená",J317,0)</f>
        <v>0</v>
      </c>
      <c r="BI317" s="231">
        <f>IF(N317="nulová",J317,0)</f>
        <v>0</v>
      </c>
      <c r="BJ317" s="16" t="s">
        <v>82</v>
      </c>
      <c r="BK317" s="231">
        <f>ROUND(I317*H317,2)</f>
        <v>0</v>
      </c>
      <c r="BL317" s="16" t="s">
        <v>142</v>
      </c>
      <c r="BM317" s="230" t="s">
        <v>863</v>
      </c>
    </row>
    <row r="318" s="2" customFormat="1">
      <c r="A318" s="37"/>
      <c r="B318" s="38"/>
      <c r="C318" s="39"/>
      <c r="D318" s="232" t="s">
        <v>131</v>
      </c>
      <c r="E318" s="39"/>
      <c r="F318" s="233" t="s">
        <v>864</v>
      </c>
      <c r="G318" s="39"/>
      <c r="H318" s="39"/>
      <c r="I318" s="135"/>
      <c r="J318" s="39"/>
      <c r="K318" s="39"/>
      <c r="L318" s="43"/>
      <c r="M318" s="234"/>
      <c r="N318" s="235"/>
      <c r="O318" s="83"/>
      <c r="P318" s="83"/>
      <c r="Q318" s="83"/>
      <c r="R318" s="83"/>
      <c r="S318" s="83"/>
      <c r="T318" s="84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T318" s="16" t="s">
        <v>131</v>
      </c>
      <c r="AU318" s="16" t="s">
        <v>461</v>
      </c>
    </row>
    <row r="319" s="12" customFormat="1" ht="20.88" customHeight="1">
      <c r="A319" s="12"/>
      <c r="B319" s="202"/>
      <c r="C319" s="203"/>
      <c r="D319" s="204" t="s">
        <v>73</v>
      </c>
      <c r="E319" s="216" t="s">
        <v>865</v>
      </c>
      <c r="F319" s="216" t="s">
        <v>866</v>
      </c>
      <c r="G319" s="203"/>
      <c r="H319" s="203"/>
      <c r="I319" s="206"/>
      <c r="J319" s="217">
        <f>BK319</f>
        <v>0</v>
      </c>
      <c r="K319" s="203"/>
      <c r="L319" s="208"/>
      <c r="M319" s="209"/>
      <c r="N319" s="210"/>
      <c r="O319" s="210"/>
      <c r="P319" s="211">
        <f>SUM(P320:P333)</f>
        <v>0</v>
      </c>
      <c r="Q319" s="210"/>
      <c r="R319" s="211">
        <f>SUM(R320:R333)</f>
        <v>4.8229500000000005</v>
      </c>
      <c r="S319" s="210"/>
      <c r="T319" s="212">
        <f>SUM(T320:T333)</f>
        <v>0</v>
      </c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R319" s="213" t="s">
        <v>82</v>
      </c>
      <c r="AT319" s="214" t="s">
        <v>73</v>
      </c>
      <c r="AU319" s="214" t="s">
        <v>84</v>
      </c>
      <c r="AY319" s="213" t="s">
        <v>122</v>
      </c>
      <c r="BK319" s="215">
        <f>SUM(BK320:BK333)</f>
        <v>0</v>
      </c>
    </row>
    <row r="320" s="2" customFormat="1" ht="21.75" customHeight="1">
      <c r="A320" s="37"/>
      <c r="B320" s="38"/>
      <c r="C320" s="218" t="s">
        <v>867</v>
      </c>
      <c r="D320" s="218" t="s">
        <v>125</v>
      </c>
      <c r="E320" s="219" t="s">
        <v>724</v>
      </c>
      <c r="F320" s="220" t="s">
        <v>725</v>
      </c>
      <c r="G320" s="221" t="s">
        <v>141</v>
      </c>
      <c r="H320" s="222">
        <v>63</v>
      </c>
      <c r="I320" s="223"/>
      <c r="J320" s="224">
        <f>ROUND(I320*H320,2)</f>
        <v>0</v>
      </c>
      <c r="K320" s="225"/>
      <c r="L320" s="43"/>
      <c r="M320" s="226" t="s">
        <v>19</v>
      </c>
      <c r="N320" s="227" t="s">
        <v>45</v>
      </c>
      <c r="O320" s="83"/>
      <c r="P320" s="228">
        <f>O320*H320</f>
        <v>0</v>
      </c>
      <c r="Q320" s="228">
        <v>0</v>
      </c>
      <c r="R320" s="228">
        <f>Q320*H320</f>
        <v>0</v>
      </c>
      <c r="S320" s="228">
        <v>0</v>
      </c>
      <c r="T320" s="229">
        <f>S320*H320</f>
        <v>0</v>
      </c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R320" s="230" t="s">
        <v>142</v>
      </c>
      <c r="AT320" s="230" t="s">
        <v>125</v>
      </c>
      <c r="AU320" s="230" t="s">
        <v>461</v>
      </c>
      <c r="AY320" s="16" t="s">
        <v>122</v>
      </c>
      <c r="BE320" s="231">
        <f>IF(N320="základní",J320,0)</f>
        <v>0</v>
      </c>
      <c r="BF320" s="231">
        <f>IF(N320="snížená",J320,0)</f>
        <v>0</v>
      </c>
      <c r="BG320" s="231">
        <f>IF(N320="zákl. přenesená",J320,0)</f>
        <v>0</v>
      </c>
      <c r="BH320" s="231">
        <f>IF(N320="sníž. přenesená",J320,0)</f>
        <v>0</v>
      </c>
      <c r="BI320" s="231">
        <f>IF(N320="nulová",J320,0)</f>
        <v>0</v>
      </c>
      <c r="BJ320" s="16" t="s">
        <v>82</v>
      </c>
      <c r="BK320" s="231">
        <f>ROUND(I320*H320,2)</f>
        <v>0</v>
      </c>
      <c r="BL320" s="16" t="s">
        <v>142</v>
      </c>
      <c r="BM320" s="230" t="s">
        <v>868</v>
      </c>
    </row>
    <row r="321" s="2" customFormat="1">
      <c r="A321" s="37"/>
      <c r="B321" s="38"/>
      <c r="C321" s="39"/>
      <c r="D321" s="232" t="s">
        <v>131</v>
      </c>
      <c r="E321" s="39"/>
      <c r="F321" s="233" t="s">
        <v>869</v>
      </c>
      <c r="G321" s="39"/>
      <c r="H321" s="39"/>
      <c r="I321" s="135"/>
      <c r="J321" s="39"/>
      <c r="K321" s="39"/>
      <c r="L321" s="43"/>
      <c r="M321" s="234"/>
      <c r="N321" s="235"/>
      <c r="O321" s="83"/>
      <c r="P321" s="83"/>
      <c r="Q321" s="83"/>
      <c r="R321" s="83"/>
      <c r="S321" s="83"/>
      <c r="T321" s="84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T321" s="16" t="s">
        <v>131</v>
      </c>
      <c r="AU321" s="16" t="s">
        <v>461</v>
      </c>
    </row>
    <row r="322" s="2" customFormat="1" ht="16.5" customHeight="1">
      <c r="A322" s="37"/>
      <c r="B322" s="38"/>
      <c r="C322" s="218" t="s">
        <v>870</v>
      </c>
      <c r="D322" s="218" t="s">
        <v>125</v>
      </c>
      <c r="E322" s="219" t="s">
        <v>749</v>
      </c>
      <c r="F322" s="220" t="s">
        <v>750</v>
      </c>
      <c r="G322" s="221" t="s">
        <v>141</v>
      </c>
      <c r="H322" s="222">
        <v>63</v>
      </c>
      <c r="I322" s="223"/>
      <c r="J322" s="224">
        <f>ROUND(I322*H322,2)</f>
        <v>0</v>
      </c>
      <c r="K322" s="225"/>
      <c r="L322" s="43"/>
      <c r="M322" s="226" t="s">
        <v>19</v>
      </c>
      <c r="N322" s="227" t="s">
        <v>45</v>
      </c>
      <c r="O322" s="83"/>
      <c r="P322" s="228">
        <f>O322*H322</f>
        <v>0</v>
      </c>
      <c r="Q322" s="228">
        <v>0</v>
      </c>
      <c r="R322" s="228">
        <f>Q322*H322</f>
        <v>0</v>
      </c>
      <c r="S322" s="228">
        <v>0</v>
      </c>
      <c r="T322" s="229">
        <f>S322*H322</f>
        <v>0</v>
      </c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  <c r="AE322" s="37"/>
      <c r="AR322" s="230" t="s">
        <v>142</v>
      </c>
      <c r="AT322" s="230" t="s">
        <v>125</v>
      </c>
      <c r="AU322" s="230" t="s">
        <v>461</v>
      </c>
      <c r="AY322" s="16" t="s">
        <v>122</v>
      </c>
      <c r="BE322" s="231">
        <f>IF(N322="základní",J322,0)</f>
        <v>0</v>
      </c>
      <c r="BF322" s="231">
        <f>IF(N322="snížená",J322,0)</f>
        <v>0</v>
      </c>
      <c r="BG322" s="231">
        <f>IF(N322="zákl. přenesená",J322,0)</f>
        <v>0</v>
      </c>
      <c r="BH322" s="231">
        <f>IF(N322="sníž. přenesená",J322,0)</f>
        <v>0</v>
      </c>
      <c r="BI322" s="231">
        <f>IF(N322="nulová",J322,0)</f>
        <v>0</v>
      </c>
      <c r="BJ322" s="16" t="s">
        <v>82</v>
      </c>
      <c r="BK322" s="231">
        <f>ROUND(I322*H322,2)</f>
        <v>0</v>
      </c>
      <c r="BL322" s="16" t="s">
        <v>142</v>
      </c>
      <c r="BM322" s="230" t="s">
        <v>871</v>
      </c>
    </row>
    <row r="323" s="2" customFormat="1">
      <c r="A323" s="37"/>
      <c r="B323" s="38"/>
      <c r="C323" s="39"/>
      <c r="D323" s="232" t="s">
        <v>131</v>
      </c>
      <c r="E323" s="39"/>
      <c r="F323" s="233" t="s">
        <v>872</v>
      </c>
      <c r="G323" s="39"/>
      <c r="H323" s="39"/>
      <c r="I323" s="135"/>
      <c r="J323" s="39"/>
      <c r="K323" s="39"/>
      <c r="L323" s="43"/>
      <c r="M323" s="234"/>
      <c r="N323" s="235"/>
      <c r="O323" s="83"/>
      <c r="P323" s="83"/>
      <c r="Q323" s="83"/>
      <c r="R323" s="83"/>
      <c r="S323" s="83"/>
      <c r="T323" s="84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T323" s="16" t="s">
        <v>131</v>
      </c>
      <c r="AU323" s="16" t="s">
        <v>461</v>
      </c>
    </row>
    <row r="324" s="2" customFormat="1" ht="16.5" customHeight="1">
      <c r="A324" s="37"/>
      <c r="B324" s="38"/>
      <c r="C324" s="218" t="s">
        <v>873</v>
      </c>
      <c r="D324" s="218" t="s">
        <v>125</v>
      </c>
      <c r="E324" s="219" t="s">
        <v>749</v>
      </c>
      <c r="F324" s="220" t="s">
        <v>750</v>
      </c>
      <c r="G324" s="221" t="s">
        <v>141</v>
      </c>
      <c r="H324" s="222">
        <v>82</v>
      </c>
      <c r="I324" s="223"/>
      <c r="J324" s="224">
        <f>ROUND(I324*H324,2)</f>
        <v>0</v>
      </c>
      <c r="K324" s="225"/>
      <c r="L324" s="43"/>
      <c r="M324" s="226" t="s">
        <v>19</v>
      </c>
      <c r="N324" s="227" t="s">
        <v>45</v>
      </c>
      <c r="O324" s="83"/>
      <c r="P324" s="228">
        <f>O324*H324</f>
        <v>0</v>
      </c>
      <c r="Q324" s="228">
        <v>0</v>
      </c>
      <c r="R324" s="228">
        <f>Q324*H324</f>
        <v>0</v>
      </c>
      <c r="S324" s="228">
        <v>0</v>
      </c>
      <c r="T324" s="229">
        <f>S324*H324</f>
        <v>0</v>
      </c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R324" s="230" t="s">
        <v>142</v>
      </c>
      <c r="AT324" s="230" t="s">
        <v>125</v>
      </c>
      <c r="AU324" s="230" t="s">
        <v>461</v>
      </c>
      <c r="AY324" s="16" t="s">
        <v>122</v>
      </c>
      <c r="BE324" s="231">
        <f>IF(N324="základní",J324,0)</f>
        <v>0</v>
      </c>
      <c r="BF324" s="231">
        <f>IF(N324="snížená",J324,0)</f>
        <v>0</v>
      </c>
      <c r="BG324" s="231">
        <f>IF(N324="zákl. přenesená",J324,0)</f>
        <v>0</v>
      </c>
      <c r="BH324" s="231">
        <f>IF(N324="sníž. přenesená",J324,0)</f>
        <v>0</v>
      </c>
      <c r="BI324" s="231">
        <f>IF(N324="nulová",J324,0)</f>
        <v>0</v>
      </c>
      <c r="BJ324" s="16" t="s">
        <v>82</v>
      </c>
      <c r="BK324" s="231">
        <f>ROUND(I324*H324,2)</f>
        <v>0</v>
      </c>
      <c r="BL324" s="16" t="s">
        <v>142</v>
      </c>
      <c r="BM324" s="230" t="s">
        <v>874</v>
      </c>
    </row>
    <row r="325" s="2" customFormat="1">
      <c r="A325" s="37"/>
      <c r="B325" s="38"/>
      <c r="C325" s="39"/>
      <c r="D325" s="232" t="s">
        <v>131</v>
      </c>
      <c r="E325" s="39"/>
      <c r="F325" s="233" t="s">
        <v>875</v>
      </c>
      <c r="G325" s="39"/>
      <c r="H325" s="39"/>
      <c r="I325" s="135"/>
      <c r="J325" s="39"/>
      <c r="K325" s="39"/>
      <c r="L325" s="43"/>
      <c r="M325" s="234"/>
      <c r="N325" s="235"/>
      <c r="O325" s="83"/>
      <c r="P325" s="83"/>
      <c r="Q325" s="83"/>
      <c r="R325" s="83"/>
      <c r="S325" s="83"/>
      <c r="T325" s="84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T325" s="16" t="s">
        <v>131</v>
      </c>
      <c r="AU325" s="16" t="s">
        <v>461</v>
      </c>
    </row>
    <row r="326" s="2" customFormat="1" ht="21.75" customHeight="1">
      <c r="A326" s="37"/>
      <c r="B326" s="38"/>
      <c r="C326" s="218" t="s">
        <v>876</v>
      </c>
      <c r="D326" s="218" t="s">
        <v>125</v>
      </c>
      <c r="E326" s="219" t="s">
        <v>877</v>
      </c>
      <c r="F326" s="220" t="s">
        <v>878</v>
      </c>
      <c r="G326" s="221" t="s">
        <v>141</v>
      </c>
      <c r="H326" s="222">
        <v>145</v>
      </c>
      <c r="I326" s="223"/>
      <c r="J326" s="224">
        <f>ROUND(I326*H326,2)</f>
        <v>0</v>
      </c>
      <c r="K326" s="225"/>
      <c r="L326" s="43"/>
      <c r="M326" s="226" t="s">
        <v>19</v>
      </c>
      <c r="N326" s="227" t="s">
        <v>45</v>
      </c>
      <c r="O326" s="83"/>
      <c r="P326" s="228">
        <f>O326*H326</f>
        <v>0</v>
      </c>
      <c r="Q326" s="228">
        <v>0</v>
      </c>
      <c r="R326" s="228">
        <f>Q326*H326</f>
        <v>0</v>
      </c>
      <c r="S326" s="228">
        <v>0</v>
      </c>
      <c r="T326" s="229">
        <f>S326*H326</f>
        <v>0</v>
      </c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  <c r="AE326" s="37"/>
      <c r="AR326" s="230" t="s">
        <v>142</v>
      </c>
      <c r="AT326" s="230" t="s">
        <v>125</v>
      </c>
      <c r="AU326" s="230" t="s">
        <v>461</v>
      </c>
      <c r="AY326" s="16" t="s">
        <v>122</v>
      </c>
      <c r="BE326" s="231">
        <f>IF(N326="základní",J326,0)</f>
        <v>0</v>
      </c>
      <c r="BF326" s="231">
        <f>IF(N326="snížená",J326,0)</f>
        <v>0</v>
      </c>
      <c r="BG326" s="231">
        <f>IF(N326="zákl. přenesená",J326,0)</f>
        <v>0</v>
      </c>
      <c r="BH326" s="231">
        <f>IF(N326="sníž. přenesená",J326,0)</f>
        <v>0</v>
      </c>
      <c r="BI326" s="231">
        <f>IF(N326="nulová",J326,0)</f>
        <v>0</v>
      </c>
      <c r="BJ326" s="16" t="s">
        <v>82</v>
      </c>
      <c r="BK326" s="231">
        <f>ROUND(I326*H326,2)</f>
        <v>0</v>
      </c>
      <c r="BL326" s="16" t="s">
        <v>142</v>
      </c>
      <c r="BM326" s="230" t="s">
        <v>879</v>
      </c>
    </row>
    <row r="327" s="2" customFormat="1">
      <c r="A327" s="37"/>
      <c r="B327" s="38"/>
      <c r="C327" s="39"/>
      <c r="D327" s="232" t="s">
        <v>131</v>
      </c>
      <c r="E327" s="39"/>
      <c r="F327" s="233" t="s">
        <v>880</v>
      </c>
      <c r="G327" s="39"/>
      <c r="H327" s="39"/>
      <c r="I327" s="135"/>
      <c r="J327" s="39"/>
      <c r="K327" s="39"/>
      <c r="L327" s="43"/>
      <c r="M327" s="234"/>
      <c r="N327" s="235"/>
      <c r="O327" s="83"/>
      <c r="P327" s="83"/>
      <c r="Q327" s="83"/>
      <c r="R327" s="83"/>
      <c r="S327" s="83"/>
      <c r="T327" s="84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  <c r="AT327" s="16" t="s">
        <v>131</v>
      </c>
      <c r="AU327" s="16" t="s">
        <v>461</v>
      </c>
    </row>
    <row r="328" s="2" customFormat="1" ht="16.5" customHeight="1">
      <c r="A328" s="37"/>
      <c r="B328" s="38"/>
      <c r="C328" s="218" t="s">
        <v>881</v>
      </c>
      <c r="D328" s="218" t="s">
        <v>125</v>
      </c>
      <c r="E328" s="219" t="s">
        <v>749</v>
      </c>
      <c r="F328" s="220" t="s">
        <v>750</v>
      </c>
      <c r="G328" s="221" t="s">
        <v>141</v>
      </c>
      <c r="H328" s="222">
        <v>11.1</v>
      </c>
      <c r="I328" s="223"/>
      <c r="J328" s="224">
        <f>ROUND(I328*H328,2)</f>
        <v>0</v>
      </c>
      <c r="K328" s="225"/>
      <c r="L328" s="43"/>
      <c r="M328" s="226" t="s">
        <v>19</v>
      </c>
      <c r="N328" s="227" t="s">
        <v>45</v>
      </c>
      <c r="O328" s="83"/>
      <c r="P328" s="228">
        <f>O328*H328</f>
        <v>0</v>
      </c>
      <c r="Q328" s="228">
        <v>0</v>
      </c>
      <c r="R328" s="228">
        <f>Q328*H328</f>
        <v>0</v>
      </c>
      <c r="S328" s="228">
        <v>0</v>
      </c>
      <c r="T328" s="229">
        <f>S328*H328</f>
        <v>0</v>
      </c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R328" s="230" t="s">
        <v>142</v>
      </c>
      <c r="AT328" s="230" t="s">
        <v>125</v>
      </c>
      <c r="AU328" s="230" t="s">
        <v>461</v>
      </c>
      <c r="AY328" s="16" t="s">
        <v>122</v>
      </c>
      <c r="BE328" s="231">
        <f>IF(N328="základní",J328,0)</f>
        <v>0</v>
      </c>
      <c r="BF328" s="231">
        <f>IF(N328="snížená",J328,0)</f>
        <v>0</v>
      </c>
      <c r="BG328" s="231">
        <f>IF(N328="zákl. přenesená",J328,0)</f>
        <v>0</v>
      </c>
      <c r="BH328" s="231">
        <f>IF(N328="sníž. přenesená",J328,0)</f>
        <v>0</v>
      </c>
      <c r="BI328" s="231">
        <f>IF(N328="nulová",J328,0)</f>
        <v>0</v>
      </c>
      <c r="BJ328" s="16" t="s">
        <v>82</v>
      </c>
      <c r="BK328" s="231">
        <f>ROUND(I328*H328,2)</f>
        <v>0</v>
      </c>
      <c r="BL328" s="16" t="s">
        <v>142</v>
      </c>
      <c r="BM328" s="230" t="s">
        <v>882</v>
      </c>
    </row>
    <row r="329" s="2" customFormat="1">
      <c r="A329" s="37"/>
      <c r="B329" s="38"/>
      <c r="C329" s="39"/>
      <c r="D329" s="232" t="s">
        <v>131</v>
      </c>
      <c r="E329" s="39"/>
      <c r="F329" s="233" t="s">
        <v>883</v>
      </c>
      <c r="G329" s="39"/>
      <c r="H329" s="39"/>
      <c r="I329" s="135"/>
      <c r="J329" s="39"/>
      <c r="K329" s="39"/>
      <c r="L329" s="43"/>
      <c r="M329" s="234"/>
      <c r="N329" s="235"/>
      <c r="O329" s="83"/>
      <c r="P329" s="83"/>
      <c r="Q329" s="83"/>
      <c r="R329" s="83"/>
      <c r="S329" s="83"/>
      <c r="T329" s="84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  <c r="AE329" s="37"/>
      <c r="AT329" s="16" t="s">
        <v>131</v>
      </c>
      <c r="AU329" s="16" t="s">
        <v>461</v>
      </c>
    </row>
    <row r="330" s="2" customFormat="1" ht="21.75" customHeight="1">
      <c r="A330" s="37"/>
      <c r="B330" s="38"/>
      <c r="C330" s="218" t="s">
        <v>884</v>
      </c>
      <c r="D330" s="218" t="s">
        <v>125</v>
      </c>
      <c r="E330" s="219" t="s">
        <v>754</v>
      </c>
      <c r="F330" s="220" t="s">
        <v>755</v>
      </c>
      <c r="G330" s="221" t="s">
        <v>232</v>
      </c>
      <c r="H330" s="222">
        <v>37</v>
      </c>
      <c r="I330" s="223"/>
      <c r="J330" s="224">
        <f>ROUND(I330*H330,2)</f>
        <v>0</v>
      </c>
      <c r="K330" s="225"/>
      <c r="L330" s="43"/>
      <c r="M330" s="226" t="s">
        <v>19</v>
      </c>
      <c r="N330" s="227" t="s">
        <v>45</v>
      </c>
      <c r="O330" s="83"/>
      <c r="P330" s="228">
        <f>O330*H330</f>
        <v>0</v>
      </c>
      <c r="Q330" s="228">
        <v>0.10095</v>
      </c>
      <c r="R330" s="228">
        <f>Q330*H330</f>
        <v>3.73515</v>
      </c>
      <c r="S330" s="228">
        <v>0</v>
      </c>
      <c r="T330" s="229">
        <f>S330*H330</f>
        <v>0</v>
      </c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  <c r="AE330" s="37"/>
      <c r="AR330" s="230" t="s">
        <v>142</v>
      </c>
      <c r="AT330" s="230" t="s">
        <v>125</v>
      </c>
      <c r="AU330" s="230" t="s">
        <v>461</v>
      </c>
      <c r="AY330" s="16" t="s">
        <v>122</v>
      </c>
      <c r="BE330" s="231">
        <f>IF(N330="základní",J330,0)</f>
        <v>0</v>
      </c>
      <c r="BF330" s="231">
        <f>IF(N330="snížená",J330,0)</f>
        <v>0</v>
      </c>
      <c r="BG330" s="231">
        <f>IF(N330="zákl. přenesená",J330,0)</f>
        <v>0</v>
      </c>
      <c r="BH330" s="231">
        <f>IF(N330="sníž. přenesená",J330,0)</f>
        <v>0</v>
      </c>
      <c r="BI330" s="231">
        <f>IF(N330="nulová",J330,0)</f>
        <v>0</v>
      </c>
      <c r="BJ330" s="16" t="s">
        <v>82</v>
      </c>
      <c r="BK330" s="231">
        <f>ROUND(I330*H330,2)</f>
        <v>0</v>
      </c>
      <c r="BL330" s="16" t="s">
        <v>142</v>
      </c>
      <c r="BM330" s="230" t="s">
        <v>885</v>
      </c>
    </row>
    <row r="331" s="2" customFormat="1" ht="16.5" customHeight="1">
      <c r="A331" s="37"/>
      <c r="B331" s="38"/>
      <c r="C331" s="236" t="s">
        <v>886</v>
      </c>
      <c r="D331" s="236" t="s">
        <v>155</v>
      </c>
      <c r="E331" s="237" t="s">
        <v>758</v>
      </c>
      <c r="F331" s="238" t="s">
        <v>759</v>
      </c>
      <c r="G331" s="239" t="s">
        <v>232</v>
      </c>
      <c r="H331" s="240">
        <v>38.850000000000001</v>
      </c>
      <c r="I331" s="241"/>
      <c r="J331" s="242">
        <f>ROUND(I331*H331,2)</f>
        <v>0</v>
      </c>
      <c r="K331" s="243"/>
      <c r="L331" s="244"/>
      <c r="M331" s="245" t="s">
        <v>19</v>
      </c>
      <c r="N331" s="246" t="s">
        <v>45</v>
      </c>
      <c r="O331" s="83"/>
      <c r="P331" s="228">
        <f>O331*H331</f>
        <v>0</v>
      </c>
      <c r="Q331" s="228">
        <v>0.028000000000000001</v>
      </c>
      <c r="R331" s="228">
        <f>Q331*H331</f>
        <v>1.0878000000000001</v>
      </c>
      <c r="S331" s="228">
        <v>0</v>
      </c>
      <c r="T331" s="229">
        <f>S331*H331</f>
        <v>0</v>
      </c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  <c r="AE331" s="37"/>
      <c r="AR331" s="230" t="s">
        <v>159</v>
      </c>
      <c r="AT331" s="230" t="s">
        <v>155</v>
      </c>
      <c r="AU331" s="230" t="s">
        <v>461</v>
      </c>
      <c r="AY331" s="16" t="s">
        <v>122</v>
      </c>
      <c r="BE331" s="231">
        <f>IF(N331="základní",J331,0)</f>
        <v>0</v>
      </c>
      <c r="BF331" s="231">
        <f>IF(N331="snížená",J331,0)</f>
        <v>0</v>
      </c>
      <c r="BG331" s="231">
        <f>IF(N331="zákl. přenesená",J331,0)</f>
        <v>0</v>
      </c>
      <c r="BH331" s="231">
        <f>IF(N331="sníž. přenesená",J331,0)</f>
        <v>0</v>
      </c>
      <c r="BI331" s="231">
        <f>IF(N331="nulová",J331,0)</f>
        <v>0</v>
      </c>
      <c r="BJ331" s="16" t="s">
        <v>82</v>
      </c>
      <c r="BK331" s="231">
        <f>ROUND(I331*H331,2)</f>
        <v>0</v>
      </c>
      <c r="BL331" s="16" t="s">
        <v>142</v>
      </c>
      <c r="BM331" s="230" t="s">
        <v>887</v>
      </c>
    </row>
    <row r="332" s="2" customFormat="1">
      <c r="A332" s="37"/>
      <c r="B332" s="38"/>
      <c r="C332" s="39"/>
      <c r="D332" s="232" t="s">
        <v>131</v>
      </c>
      <c r="E332" s="39"/>
      <c r="F332" s="233" t="s">
        <v>888</v>
      </c>
      <c r="G332" s="39"/>
      <c r="H332" s="39"/>
      <c r="I332" s="135"/>
      <c r="J332" s="39"/>
      <c r="K332" s="39"/>
      <c r="L332" s="43"/>
      <c r="M332" s="234"/>
      <c r="N332" s="235"/>
      <c r="O332" s="83"/>
      <c r="P332" s="83"/>
      <c r="Q332" s="83"/>
      <c r="R332" s="83"/>
      <c r="S332" s="83"/>
      <c r="T332" s="84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T332" s="16" t="s">
        <v>131</v>
      </c>
      <c r="AU332" s="16" t="s">
        <v>461</v>
      </c>
    </row>
    <row r="333" s="13" customFormat="1">
      <c r="A333" s="13"/>
      <c r="B333" s="255"/>
      <c r="C333" s="256"/>
      <c r="D333" s="232" t="s">
        <v>682</v>
      </c>
      <c r="E333" s="256"/>
      <c r="F333" s="257" t="s">
        <v>889</v>
      </c>
      <c r="G333" s="256"/>
      <c r="H333" s="258">
        <v>38.850000000000001</v>
      </c>
      <c r="I333" s="259"/>
      <c r="J333" s="256"/>
      <c r="K333" s="256"/>
      <c r="L333" s="260"/>
      <c r="M333" s="261"/>
      <c r="N333" s="262"/>
      <c r="O333" s="262"/>
      <c r="P333" s="262"/>
      <c r="Q333" s="262"/>
      <c r="R333" s="262"/>
      <c r="S333" s="262"/>
      <c r="T333" s="26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64" t="s">
        <v>682</v>
      </c>
      <c r="AU333" s="264" t="s">
        <v>461</v>
      </c>
      <c r="AV333" s="13" t="s">
        <v>84</v>
      </c>
      <c r="AW333" s="13" t="s">
        <v>4</v>
      </c>
      <c r="AX333" s="13" t="s">
        <v>82</v>
      </c>
      <c r="AY333" s="264" t="s">
        <v>122</v>
      </c>
    </row>
    <row r="334" s="12" customFormat="1" ht="22.8" customHeight="1">
      <c r="A334" s="12"/>
      <c r="B334" s="202"/>
      <c r="C334" s="203"/>
      <c r="D334" s="204" t="s">
        <v>73</v>
      </c>
      <c r="E334" s="216" t="s">
        <v>890</v>
      </c>
      <c r="F334" s="216" t="s">
        <v>891</v>
      </c>
      <c r="G334" s="203"/>
      <c r="H334" s="203"/>
      <c r="I334" s="206"/>
      <c r="J334" s="217">
        <f>BK334</f>
        <v>0</v>
      </c>
      <c r="K334" s="203"/>
      <c r="L334" s="208"/>
      <c r="M334" s="209"/>
      <c r="N334" s="210"/>
      <c r="O334" s="210"/>
      <c r="P334" s="211">
        <f>SUM(P335:P344)</f>
        <v>0</v>
      </c>
      <c r="Q334" s="210"/>
      <c r="R334" s="211">
        <f>SUM(R335:R344)</f>
        <v>0.0065700000000000003</v>
      </c>
      <c r="S334" s="210"/>
      <c r="T334" s="212">
        <f>SUM(T335:T344)</f>
        <v>0</v>
      </c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R334" s="213" t="s">
        <v>82</v>
      </c>
      <c r="AT334" s="214" t="s">
        <v>73</v>
      </c>
      <c r="AU334" s="214" t="s">
        <v>82</v>
      </c>
      <c r="AY334" s="213" t="s">
        <v>122</v>
      </c>
      <c r="BK334" s="215">
        <f>SUM(BK335:BK344)</f>
        <v>0</v>
      </c>
    </row>
    <row r="335" s="2" customFormat="1" ht="16.5" customHeight="1">
      <c r="A335" s="37"/>
      <c r="B335" s="38"/>
      <c r="C335" s="218" t="s">
        <v>892</v>
      </c>
      <c r="D335" s="218" t="s">
        <v>125</v>
      </c>
      <c r="E335" s="219" t="s">
        <v>893</v>
      </c>
      <c r="F335" s="220" t="s">
        <v>894</v>
      </c>
      <c r="G335" s="221" t="s">
        <v>141</v>
      </c>
      <c r="H335" s="222">
        <v>66</v>
      </c>
      <c r="I335" s="223"/>
      <c r="J335" s="224">
        <f>ROUND(I335*H335,2)</f>
        <v>0</v>
      </c>
      <c r="K335" s="225"/>
      <c r="L335" s="43"/>
      <c r="M335" s="226" t="s">
        <v>19</v>
      </c>
      <c r="N335" s="227" t="s">
        <v>45</v>
      </c>
      <c r="O335" s="83"/>
      <c r="P335" s="228">
        <f>O335*H335</f>
        <v>0</v>
      </c>
      <c r="Q335" s="228">
        <v>0</v>
      </c>
      <c r="R335" s="228">
        <f>Q335*H335</f>
        <v>0</v>
      </c>
      <c r="S335" s="228">
        <v>0</v>
      </c>
      <c r="T335" s="229">
        <f>S335*H335</f>
        <v>0</v>
      </c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  <c r="AE335" s="37"/>
      <c r="AR335" s="230" t="s">
        <v>142</v>
      </c>
      <c r="AT335" s="230" t="s">
        <v>125</v>
      </c>
      <c r="AU335" s="230" t="s">
        <v>84</v>
      </c>
      <c r="AY335" s="16" t="s">
        <v>122</v>
      </c>
      <c r="BE335" s="231">
        <f>IF(N335="základní",J335,0)</f>
        <v>0</v>
      </c>
      <c r="BF335" s="231">
        <f>IF(N335="snížená",J335,0)</f>
        <v>0</v>
      </c>
      <c r="BG335" s="231">
        <f>IF(N335="zákl. přenesená",J335,0)</f>
        <v>0</v>
      </c>
      <c r="BH335" s="231">
        <f>IF(N335="sníž. přenesená",J335,0)</f>
        <v>0</v>
      </c>
      <c r="BI335" s="231">
        <f>IF(N335="nulová",J335,0)</f>
        <v>0</v>
      </c>
      <c r="BJ335" s="16" t="s">
        <v>82</v>
      </c>
      <c r="BK335" s="231">
        <f>ROUND(I335*H335,2)</f>
        <v>0</v>
      </c>
      <c r="BL335" s="16" t="s">
        <v>142</v>
      </c>
      <c r="BM335" s="230" t="s">
        <v>895</v>
      </c>
    </row>
    <row r="336" s="2" customFormat="1" ht="16.5" customHeight="1">
      <c r="A336" s="37"/>
      <c r="B336" s="38"/>
      <c r="C336" s="236" t="s">
        <v>896</v>
      </c>
      <c r="D336" s="236" t="s">
        <v>155</v>
      </c>
      <c r="E336" s="237" t="s">
        <v>897</v>
      </c>
      <c r="F336" s="238" t="s">
        <v>898</v>
      </c>
      <c r="G336" s="239" t="s">
        <v>141</v>
      </c>
      <c r="H336" s="240">
        <v>75.900000000000006</v>
      </c>
      <c r="I336" s="241"/>
      <c r="J336" s="242">
        <f>ROUND(I336*H336,2)</f>
        <v>0</v>
      </c>
      <c r="K336" s="243"/>
      <c r="L336" s="244"/>
      <c r="M336" s="245" t="s">
        <v>19</v>
      </c>
      <c r="N336" s="246" t="s">
        <v>45</v>
      </c>
      <c r="O336" s="83"/>
      <c r="P336" s="228">
        <f>O336*H336</f>
        <v>0</v>
      </c>
      <c r="Q336" s="228">
        <v>0</v>
      </c>
      <c r="R336" s="228">
        <f>Q336*H336</f>
        <v>0</v>
      </c>
      <c r="S336" s="228">
        <v>0</v>
      </c>
      <c r="T336" s="229">
        <f>S336*H336</f>
        <v>0</v>
      </c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R336" s="230" t="s">
        <v>159</v>
      </c>
      <c r="AT336" s="230" t="s">
        <v>155</v>
      </c>
      <c r="AU336" s="230" t="s">
        <v>84</v>
      </c>
      <c r="AY336" s="16" t="s">
        <v>122</v>
      </c>
      <c r="BE336" s="231">
        <f>IF(N336="základní",J336,0)</f>
        <v>0</v>
      </c>
      <c r="BF336" s="231">
        <f>IF(N336="snížená",J336,0)</f>
        <v>0</v>
      </c>
      <c r="BG336" s="231">
        <f>IF(N336="zákl. přenesená",J336,0)</f>
        <v>0</v>
      </c>
      <c r="BH336" s="231">
        <f>IF(N336="sníž. přenesená",J336,0)</f>
        <v>0</v>
      </c>
      <c r="BI336" s="231">
        <f>IF(N336="nulová",J336,0)</f>
        <v>0</v>
      </c>
      <c r="BJ336" s="16" t="s">
        <v>82</v>
      </c>
      <c r="BK336" s="231">
        <f>ROUND(I336*H336,2)</f>
        <v>0</v>
      </c>
      <c r="BL336" s="16" t="s">
        <v>142</v>
      </c>
      <c r="BM336" s="230" t="s">
        <v>899</v>
      </c>
    </row>
    <row r="337" s="2" customFormat="1">
      <c r="A337" s="37"/>
      <c r="B337" s="38"/>
      <c r="C337" s="39"/>
      <c r="D337" s="232" t="s">
        <v>131</v>
      </c>
      <c r="E337" s="39"/>
      <c r="F337" s="233" t="s">
        <v>900</v>
      </c>
      <c r="G337" s="39"/>
      <c r="H337" s="39"/>
      <c r="I337" s="135"/>
      <c r="J337" s="39"/>
      <c r="K337" s="39"/>
      <c r="L337" s="43"/>
      <c r="M337" s="234"/>
      <c r="N337" s="235"/>
      <c r="O337" s="83"/>
      <c r="P337" s="83"/>
      <c r="Q337" s="83"/>
      <c r="R337" s="83"/>
      <c r="S337" s="83"/>
      <c r="T337" s="84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  <c r="AE337" s="37"/>
      <c r="AT337" s="16" t="s">
        <v>131</v>
      </c>
      <c r="AU337" s="16" t="s">
        <v>84</v>
      </c>
    </row>
    <row r="338" s="13" customFormat="1">
      <c r="A338" s="13"/>
      <c r="B338" s="255"/>
      <c r="C338" s="256"/>
      <c r="D338" s="232" t="s">
        <v>682</v>
      </c>
      <c r="E338" s="256"/>
      <c r="F338" s="257" t="s">
        <v>901</v>
      </c>
      <c r="G338" s="256"/>
      <c r="H338" s="258">
        <v>75.900000000000006</v>
      </c>
      <c r="I338" s="259"/>
      <c r="J338" s="256"/>
      <c r="K338" s="256"/>
      <c r="L338" s="260"/>
      <c r="M338" s="261"/>
      <c r="N338" s="262"/>
      <c r="O338" s="262"/>
      <c r="P338" s="262"/>
      <c r="Q338" s="262"/>
      <c r="R338" s="262"/>
      <c r="S338" s="262"/>
      <c r="T338" s="26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264" t="s">
        <v>682</v>
      </c>
      <c r="AU338" s="264" t="s">
        <v>84</v>
      </c>
      <c r="AV338" s="13" t="s">
        <v>84</v>
      </c>
      <c r="AW338" s="13" t="s">
        <v>4</v>
      </c>
      <c r="AX338" s="13" t="s">
        <v>82</v>
      </c>
      <c r="AY338" s="264" t="s">
        <v>122</v>
      </c>
    </row>
    <row r="339" s="2" customFormat="1" ht="16.5" customHeight="1">
      <c r="A339" s="37"/>
      <c r="B339" s="38"/>
      <c r="C339" s="218" t="s">
        <v>902</v>
      </c>
      <c r="D339" s="218" t="s">
        <v>125</v>
      </c>
      <c r="E339" s="219" t="s">
        <v>903</v>
      </c>
      <c r="F339" s="220" t="s">
        <v>904</v>
      </c>
      <c r="G339" s="221" t="s">
        <v>141</v>
      </c>
      <c r="H339" s="222">
        <v>66</v>
      </c>
      <c r="I339" s="223"/>
      <c r="J339" s="224">
        <f>ROUND(I339*H339,2)</f>
        <v>0</v>
      </c>
      <c r="K339" s="225"/>
      <c r="L339" s="43"/>
      <c r="M339" s="226" t="s">
        <v>19</v>
      </c>
      <c r="N339" s="227" t="s">
        <v>45</v>
      </c>
      <c r="O339" s="83"/>
      <c r="P339" s="228">
        <f>O339*H339</f>
        <v>0</v>
      </c>
      <c r="Q339" s="228">
        <v>0</v>
      </c>
      <c r="R339" s="228">
        <f>Q339*H339</f>
        <v>0</v>
      </c>
      <c r="S339" s="228">
        <v>0</v>
      </c>
      <c r="T339" s="229">
        <f>S339*H339</f>
        <v>0</v>
      </c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R339" s="230" t="s">
        <v>142</v>
      </c>
      <c r="AT339" s="230" t="s">
        <v>125</v>
      </c>
      <c r="AU339" s="230" t="s">
        <v>84</v>
      </c>
      <c r="AY339" s="16" t="s">
        <v>122</v>
      </c>
      <c r="BE339" s="231">
        <f>IF(N339="základní",J339,0)</f>
        <v>0</v>
      </c>
      <c r="BF339" s="231">
        <f>IF(N339="snížená",J339,0)</f>
        <v>0</v>
      </c>
      <c r="BG339" s="231">
        <f>IF(N339="zákl. přenesená",J339,0)</f>
        <v>0</v>
      </c>
      <c r="BH339" s="231">
        <f>IF(N339="sníž. přenesená",J339,0)</f>
        <v>0</v>
      </c>
      <c r="BI339" s="231">
        <f>IF(N339="nulová",J339,0)</f>
        <v>0</v>
      </c>
      <c r="BJ339" s="16" t="s">
        <v>82</v>
      </c>
      <c r="BK339" s="231">
        <f>ROUND(I339*H339,2)</f>
        <v>0</v>
      </c>
      <c r="BL339" s="16" t="s">
        <v>142</v>
      </c>
      <c r="BM339" s="230" t="s">
        <v>905</v>
      </c>
    </row>
    <row r="340" s="2" customFormat="1">
      <c r="A340" s="37"/>
      <c r="B340" s="38"/>
      <c r="C340" s="39"/>
      <c r="D340" s="232" t="s">
        <v>131</v>
      </c>
      <c r="E340" s="39"/>
      <c r="F340" s="233" t="s">
        <v>906</v>
      </c>
      <c r="G340" s="39"/>
      <c r="H340" s="39"/>
      <c r="I340" s="135"/>
      <c r="J340" s="39"/>
      <c r="K340" s="39"/>
      <c r="L340" s="43"/>
      <c r="M340" s="234"/>
      <c r="N340" s="235"/>
      <c r="O340" s="83"/>
      <c r="P340" s="83"/>
      <c r="Q340" s="83"/>
      <c r="R340" s="83"/>
      <c r="S340" s="83"/>
      <c r="T340" s="84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  <c r="AE340" s="37"/>
      <c r="AT340" s="16" t="s">
        <v>131</v>
      </c>
      <c r="AU340" s="16" t="s">
        <v>84</v>
      </c>
    </row>
    <row r="341" s="2" customFormat="1" ht="16.5" customHeight="1">
      <c r="A341" s="37"/>
      <c r="B341" s="38"/>
      <c r="C341" s="218" t="s">
        <v>907</v>
      </c>
      <c r="D341" s="218" t="s">
        <v>125</v>
      </c>
      <c r="E341" s="219" t="s">
        <v>908</v>
      </c>
      <c r="F341" s="220" t="s">
        <v>909</v>
      </c>
      <c r="G341" s="221" t="s">
        <v>232</v>
      </c>
      <c r="H341" s="222">
        <v>219</v>
      </c>
      <c r="I341" s="223"/>
      <c r="J341" s="224">
        <f>ROUND(I341*H341,2)</f>
        <v>0</v>
      </c>
      <c r="K341" s="225"/>
      <c r="L341" s="43"/>
      <c r="M341" s="226" t="s">
        <v>19</v>
      </c>
      <c r="N341" s="227" t="s">
        <v>45</v>
      </c>
      <c r="O341" s="83"/>
      <c r="P341" s="228">
        <f>O341*H341</f>
        <v>0</v>
      </c>
      <c r="Q341" s="228">
        <v>3.0000000000000001E-05</v>
      </c>
      <c r="R341" s="228">
        <f>Q341*H341</f>
        <v>0.0065700000000000003</v>
      </c>
      <c r="S341" s="228">
        <v>0</v>
      </c>
      <c r="T341" s="229">
        <f>S341*H341</f>
        <v>0</v>
      </c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R341" s="230" t="s">
        <v>142</v>
      </c>
      <c r="AT341" s="230" t="s">
        <v>125</v>
      </c>
      <c r="AU341" s="230" t="s">
        <v>84</v>
      </c>
      <c r="AY341" s="16" t="s">
        <v>122</v>
      </c>
      <c r="BE341" s="231">
        <f>IF(N341="základní",J341,0)</f>
        <v>0</v>
      </c>
      <c r="BF341" s="231">
        <f>IF(N341="snížená",J341,0)</f>
        <v>0</v>
      </c>
      <c r="BG341" s="231">
        <f>IF(N341="zákl. přenesená",J341,0)</f>
        <v>0</v>
      </c>
      <c r="BH341" s="231">
        <f>IF(N341="sníž. přenesená",J341,0)</f>
        <v>0</v>
      </c>
      <c r="BI341" s="231">
        <f>IF(N341="nulová",J341,0)</f>
        <v>0</v>
      </c>
      <c r="BJ341" s="16" t="s">
        <v>82</v>
      </c>
      <c r="BK341" s="231">
        <f>ROUND(I341*H341,2)</f>
        <v>0</v>
      </c>
      <c r="BL341" s="16" t="s">
        <v>142</v>
      </c>
      <c r="BM341" s="230" t="s">
        <v>910</v>
      </c>
    </row>
    <row r="342" s="2" customFormat="1" ht="16.5" customHeight="1">
      <c r="A342" s="37"/>
      <c r="B342" s="38"/>
      <c r="C342" s="236" t="s">
        <v>911</v>
      </c>
      <c r="D342" s="236" t="s">
        <v>155</v>
      </c>
      <c r="E342" s="237" t="s">
        <v>912</v>
      </c>
      <c r="F342" s="238" t="s">
        <v>913</v>
      </c>
      <c r="G342" s="239" t="s">
        <v>232</v>
      </c>
      <c r="H342" s="240">
        <v>232.13999999999999</v>
      </c>
      <c r="I342" s="241"/>
      <c r="J342" s="242">
        <f>ROUND(I342*H342,2)</f>
        <v>0</v>
      </c>
      <c r="K342" s="243"/>
      <c r="L342" s="244"/>
      <c r="M342" s="245" t="s">
        <v>19</v>
      </c>
      <c r="N342" s="246" t="s">
        <v>45</v>
      </c>
      <c r="O342" s="83"/>
      <c r="P342" s="228">
        <f>O342*H342</f>
        <v>0</v>
      </c>
      <c r="Q342" s="228">
        <v>0</v>
      </c>
      <c r="R342" s="228">
        <f>Q342*H342</f>
        <v>0</v>
      </c>
      <c r="S342" s="228">
        <v>0</v>
      </c>
      <c r="T342" s="229">
        <f>S342*H342</f>
        <v>0</v>
      </c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R342" s="230" t="s">
        <v>159</v>
      </c>
      <c r="AT342" s="230" t="s">
        <v>155</v>
      </c>
      <c r="AU342" s="230" t="s">
        <v>84</v>
      </c>
      <c r="AY342" s="16" t="s">
        <v>122</v>
      </c>
      <c r="BE342" s="231">
        <f>IF(N342="základní",J342,0)</f>
        <v>0</v>
      </c>
      <c r="BF342" s="231">
        <f>IF(N342="snížená",J342,0)</f>
        <v>0</v>
      </c>
      <c r="BG342" s="231">
        <f>IF(N342="zákl. přenesená",J342,0)</f>
        <v>0</v>
      </c>
      <c r="BH342" s="231">
        <f>IF(N342="sníž. přenesená",J342,0)</f>
        <v>0</v>
      </c>
      <c r="BI342" s="231">
        <f>IF(N342="nulová",J342,0)</f>
        <v>0</v>
      </c>
      <c r="BJ342" s="16" t="s">
        <v>82</v>
      </c>
      <c r="BK342" s="231">
        <f>ROUND(I342*H342,2)</f>
        <v>0</v>
      </c>
      <c r="BL342" s="16" t="s">
        <v>142</v>
      </c>
      <c r="BM342" s="230" t="s">
        <v>914</v>
      </c>
    </row>
    <row r="343" s="2" customFormat="1">
      <c r="A343" s="37"/>
      <c r="B343" s="38"/>
      <c r="C343" s="39"/>
      <c r="D343" s="232" t="s">
        <v>131</v>
      </c>
      <c r="E343" s="39"/>
      <c r="F343" s="233" t="s">
        <v>915</v>
      </c>
      <c r="G343" s="39"/>
      <c r="H343" s="39"/>
      <c r="I343" s="135"/>
      <c r="J343" s="39"/>
      <c r="K343" s="39"/>
      <c r="L343" s="43"/>
      <c r="M343" s="234"/>
      <c r="N343" s="235"/>
      <c r="O343" s="83"/>
      <c r="P343" s="83"/>
      <c r="Q343" s="83"/>
      <c r="R343" s="83"/>
      <c r="S343" s="83"/>
      <c r="T343" s="84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T343" s="16" t="s">
        <v>131</v>
      </c>
      <c r="AU343" s="16" t="s">
        <v>84</v>
      </c>
    </row>
    <row r="344" s="13" customFormat="1">
      <c r="A344" s="13"/>
      <c r="B344" s="255"/>
      <c r="C344" s="256"/>
      <c r="D344" s="232" t="s">
        <v>682</v>
      </c>
      <c r="E344" s="256"/>
      <c r="F344" s="257" t="s">
        <v>916</v>
      </c>
      <c r="G344" s="256"/>
      <c r="H344" s="258">
        <v>232.13999999999999</v>
      </c>
      <c r="I344" s="259"/>
      <c r="J344" s="256"/>
      <c r="K344" s="256"/>
      <c r="L344" s="260"/>
      <c r="M344" s="261"/>
      <c r="N344" s="262"/>
      <c r="O344" s="262"/>
      <c r="P344" s="262"/>
      <c r="Q344" s="262"/>
      <c r="R344" s="262"/>
      <c r="S344" s="262"/>
      <c r="T344" s="26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T344" s="264" t="s">
        <v>682</v>
      </c>
      <c r="AU344" s="264" t="s">
        <v>84</v>
      </c>
      <c r="AV344" s="13" t="s">
        <v>84</v>
      </c>
      <c r="AW344" s="13" t="s">
        <v>4</v>
      </c>
      <c r="AX344" s="13" t="s">
        <v>82</v>
      </c>
      <c r="AY344" s="264" t="s">
        <v>122</v>
      </c>
    </row>
    <row r="345" s="12" customFormat="1" ht="22.8" customHeight="1">
      <c r="A345" s="12"/>
      <c r="B345" s="202"/>
      <c r="C345" s="203"/>
      <c r="D345" s="204" t="s">
        <v>73</v>
      </c>
      <c r="E345" s="216" t="s">
        <v>917</v>
      </c>
      <c r="F345" s="216" t="s">
        <v>918</v>
      </c>
      <c r="G345" s="203"/>
      <c r="H345" s="203"/>
      <c r="I345" s="206"/>
      <c r="J345" s="217">
        <f>BK345</f>
        <v>0</v>
      </c>
      <c r="K345" s="203"/>
      <c r="L345" s="208"/>
      <c r="M345" s="209"/>
      <c r="N345" s="210"/>
      <c r="O345" s="210"/>
      <c r="P345" s="211">
        <f>SUM(P346:P359)</f>
        <v>0</v>
      </c>
      <c r="Q345" s="210"/>
      <c r="R345" s="211">
        <f>SUM(R346:R359)</f>
        <v>6.2568000000000001</v>
      </c>
      <c r="S345" s="210"/>
      <c r="T345" s="212">
        <f>SUM(T346:T359)</f>
        <v>0</v>
      </c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R345" s="213" t="s">
        <v>82</v>
      </c>
      <c r="AT345" s="214" t="s">
        <v>73</v>
      </c>
      <c r="AU345" s="214" t="s">
        <v>82</v>
      </c>
      <c r="AY345" s="213" t="s">
        <v>122</v>
      </c>
      <c r="BK345" s="215">
        <f>SUM(BK346:BK359)</f>
        <v>0</v>
      </c>
    </row>
    <row r="346" s="2" customFormat="1" ht="21.75" customHeight="1">
      <c r="A346" s="37"/>
      <c r="B346" s="38"/>
      <c r="C346" s="218" t="s">
        <v>919</v>
      </c>
      <c r="D346" s="218" t="s">
        <v>125</v>
      </c>
      <c r="E346" s="219" t="s">
        <v>724</v>
      </c>
      <c r="F346" s="220" t="s">
        <v>725</v>
      </c>
      <c r="G346" s="221" t="s">
        <v>141</v>
      </c>
      <c r="H346" s="222">
        <v>17</v>
      </c>
      <c r="I346" s="223"/>
      <c r="J346" s="224">
        <f>ROUND(I346*H346,2)</f>
        <v>0</v>
      </c>
      <c r="K346" s="225"/>
      <c r="L346" s="43"/>
      <c r="M346" s="226" t="s">
        <v>19</v>
      </c>
      <c r="N346" s="227" t="s">
        <v>45</v>
      </c>
      <c r="O346" s="83"/>
      <c r="P346" s="228">
        <f>O346*H346</f>
        <v>0</v>
      </c>
      <c r="Q346" s="228">
        <v>0</v>
      </c>
      <c r="R346" s="228">
        <f>Q346*H346</f>
        <v>0</v>
      </c>
      <c r="S346" s="228">
        <v>0</v>
      </c>
      <c r="T346" s="229">
        <f>S346*H346</f>
        <v>0</v>
      </c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  <c r="AE346" s="37"/>
      <c r="AR346" s="230" t="s">
        <v>142</v>
      </c>
      <c r="AT346" s="230" t="s">
        <v>125</v>
      </c>
      <c r="AU346" s="230" t="s">
        <v>84</v>
      </c>
      <c r="AY346" s="16" t="s">
        <v>122</v>
      </c>
      <c r="BE346" s="231">
        <f>IF(N346="základní",J346,0)</f>
        <v>0</v>
      </c>
      <c r="BF346" s="231">
        <f>IF(N346="snížená",J346,0)</f>
        <v>0</v>
      </c>
      <c r="BG346" s="231">
        <f>IF(N346="zákl. přenesená",J346,0)</f>
        <v>0</v>
      </c>
      <c r="BH346" s="231">
        <f>IF(N346="sníž. přenesená",J346,0)</f>
        <v>0</v>
      </c>
      <c r="BI346" s="231">
        <f>IF(N346="nulová",J346,0)</f>
        <v>0</v>
      </c>
      <c r="BJ346" s="16" t="s">
        <v>82</v>
      </c>
      <c r="BK346" s="231">
        <f>ROUND(I346*H346,2)</f>
        <v>0</v>
      </c>
      <c r="BL346" s="16" t="s">
        <v>142</v>
      </c>
      <c r="BM346" s="230" t="s">
        <v>920</v>
      </c>
    </row>
    <row r="347" s="2" customFormat="1">
      <c r="A347" s="37"/>
      <c r="B347" s="38"/>
      <c r="C347" s="39"/>
      <c r="D347" s="232" t="s">
        <v>131</v>
      </c>
      <c r="E347" s="39"/>
      <c r="F347" s="233" t="s">
        <v>921</v>
      </c>
      <c r="G347" s="39"/>
      <c r="H347" s="39"/>
      <c r="I347" s="135"/>
      <c r="J347" s="39"/>
      <c r="K347" s="39"/>
      <c r="L347" s="43"/>
      <c r="M347" s="234"/>
      <c r="N347" s="235"/>
      <c r="O347" s="83"/>
      <c r="P347" s="83"/>
      <c r="Q347" s="83"/>
      <c r="R347" s="83"/>
      <c r="S347" s="83"/>
      <c r="T347" s="84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  <c r="AE347" s="37"/>
      <c r="AT347" s="16" t="s">
        <v>131</v>
      </c>
      <c r="AU347" s="16" t="s">
        <v>84</v>
      </c>
    </row>
    <row r="348" s="2" customFormat="1" ht="16.5" customHeight="1">
      <c r="A348" s="37"/>
      <c r="B348" s="38"/>
      <c r="C348" s="218" t="s">
        <v>922</v>
      </c>
      <c r="D348" s="218" t="s">
        <v>125</v>
      </c>
      <c r="E348" s="219" t="s">
        <v>749</v>
      </c>
      <c r="F348" s="220" t="s">
        <v>750</v>
      </c>
      <c r="G348" s="221" t="s">
        <v>141</v>
      </c>
      <c r="H348" s="222">
        <v>17</v>
      </c>
      <c r="I348" s="223"/>
      <c r="J348" s="224">
        <f>ROUND(I348*H348,2)</f>
        <v>0</v>
      </c>
      <c r="K348" s="225"/>
      <c r="L348" s="43"/>
      <c r="M348" s="226" t="s">
        <v>19</v>
      </c>
      <c r="N348" s="227" t="s">
        <v>45</v>
      </c>
      <c r="O348" s="83"/>
      <c r="P348" s="228">
        <f>O348*H348</f>
        <v>0</v>
      </c>
      <c r="Q348" s="228">
        <v>0</v>
      </c>
      <c r="R348" s="228">
        <f>Q348*H348</f>
        <v>0</v>
      </c>
      <c r="S348" s="228">
        <v>0</v>
      </c>
      <c r="T348" s="229">
        <f>S348*H348</f>
        <v>0</v>
      </c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R348" s="230" t="s">
        <v>142</v>
      </c>
      <c r="AT348" s="230" t="s">
        <v>125</v>
      </c>
      <c r="AU348" s="230" t="s">
        <v>84</v>
      </c>
      <c r="AY348" s="16" t="s">
        <v>122</v>
      </c>
      <c r="BE348" s="231">
        <f>IF(N348="základní",J348,0)</f>
        <v>0</v>
      </c>
      <c r="BF348" s="231">
        <f>IF(N348="snížená",J348,0)</f>
        <v>0</v>
      </c>
      <c r="BG348" s="231">
        <f>IF(N348="zákl. přenesená",J348,0)</f>
        <v>0</v>
      </c>
      <c r="BH348" s="231">
        <f>IF(N348="sníž. přenesená",J348,0)</f>
        <v>0</v>
      </c>
      <c r="BI348" s="231">
        <f>IF(N348="nulová",J348,0)</f>
        <v>0</v>
      </c>
      <c r="BJ348" s="16" t="s">
        <v>82</v>
      </c>
      <c r="BK348" s="231">
        <f>ROUND(I348*H348,2)</f>
        <v>0</v>
      </c>
      <c r="BL348" s="16" t="s">
        <v>142</v>
      </c>
      <c r="BM348" s="230" t="s">
        <v>923</v>
      </c>
    </row>
    <row r="349" s="2" customFormat="1">
      <c r="A349" s="37"/>
      <c r="B349" s="38"/>
      <c r="C349" s="39"/>
      <c r="D349" s="232" t="s">
        <v>131</v>
      </c>
      <c r="E349" s="39"/>
      <c r="F349" s="233" t="s">
        <v>924</v>
      </c>
      <c r="G349" s="39"/>
      <c r="H349" s="39"/>
      <c r="I349" s="135"/>
      <c r="J349" s="39"/>
      <c r="K349" s="39"/>
      <c r="L349" s="43"/>
      <c r="M349" s="234"/>
      <c r="N349" s="235"/>
      <c r="O349" s="83"/>
      <c r="P349" s="83"/>
      <c r="Q349" s="83"/>
      <c r="R349" s="83"/>
      <c r="S349" s="83"/>
      <c r="T349" s="84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  <c r="AT349" s="16" t="s">
        <v>131</v>
      </c>
      <c r="AU349" s="16" t="s">
        <v>84</v>
      </c>
    </row>
    <row r="350" s="2" customFormat="1" ht="16.5" customHeight="1">
      <c r="A350" s="37"/>
      <c r="B350" s="38"/>
      <c r="C350" s="218" t="s">
        <v>925</v>
      </c>
      <c r="D350" s="218" t="s">
        <v>125</v>
      </c>
      <c r="E350" s="219" t="s">
        <v>749</v>
      </c>
      <c r="F350" s="220" t="s">
        <v>750</v>
      </c>
      <c r="G350" s="221" t="s">
        <v>141</v>
      </c>
      <c r="H350" s="222">
        <v>17</v>
      </c>
      <c r="I350" s="223"/>
      <c r="J350" s="224">
        <f>ROUND(I350*H350,2)</f>
        <v>0</v>
      </c>
      <c r="K350" s="225"/>
      <c r="L350" s="43"/>
      <c r="M350" s="226" t="s">
        <v>19</v>
      </c>
      <c r="N350" s="227" t="s">
        <v>45</v>
      </c>
      <c r="O350" s="83"/>
      <c r="P350" s="228">
        <f>O350*H350</f>
        <v>0</v>
      </c>
      <c r="Q350" s="228">
        <v>0</v>
      </c>
      <c r="R350" s="228">
        <f>Q350*H350</f>
        <v>0</v>
      </c>
      <c r="S350" s="228">
        <v>0</v>
      </c>
      <c r="T350" s="229">
        <f>S350*H350</f>
        <v>0</v>
      </c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  <c r="AR350" s="230" t="s">
        <v>142</v>
      </c>
      <c r="AT350" s="230" t="s">
        <v>125</v>
      </c>
      <c r="AU350" s="230" t="s">
        <v>84</v>
      </c>
      <c r="AY350" s="16" t="s">
        <v>122</v>
      </c>
      <c r="BE350" s="231">
        <f>IF(N350="základní",J350,0)</f>
        <v>0</v>
      </c>
      <c r="BF350" s="231">
        <f>IF(N350="snížená",J350,0)</f>
        <v>0</v>
      </c>
      <c r="BG350" s="231">
        <f>IF(N350="zákl. přenesená",J350,0)</f>
        <v>0</v>
      </c>
      <c r="BH350" s="231">
        <f>IF(N350="sníž. přenesená",J350,0)</f>
        <v>0</v>
      </c>
      <c r="BI350" s="231">
        <f>IF(N350="nulová",J350,0)</f>
        <v>0</v>
      </c>
      <c r="BJ350" s="16" t="s">
        <v>82</v>
      </c>
      <c r="BK350" s="231">
        <f>ROUND(I350*H350,2)</f>
        <v>0</v>
      </c>
      <c r="BL350" s="16" t="s">
        <v>142</v>
      </c>
      <c r="BM350" s="230" t="s">
        <v>926</v>
      </c>
    </row>
    <row r="351" s="2" customFormat="1">
      <c r="A351" s="37"/>
      <c r="B351" s="38"/>
      <c r="C351" s="39"/>
      <c r="D351" s="232" t="s">
        <v>131</v>
      </c>
      <c r="E351" s="39"/>
      <c r="F351" s="233" t="s">
        <v>927</v>
      </c>
      <c r="G351" s="39"/>
      <c r="H351" s="39"/>
      <c r="I351" s="135"/>
      <c r="J351" s="39"/>
      <c r="K351" s="39"/>
      <c r="L351" s="43"/>
      <c r="M351" s="234"/>
      <c r="N351" s="235"/>
      <c r="O351" s="83"/>
      <c r="P351" s="83"/>
      <c r="Q351" s="83"/>
      <c r="R351" s="83"/>
      <c r="S351" s="83"/>
      <c r="T351" s="84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T351" s="16" t="s">
        <v>131</v>
      </c>
      <c r="AU351" s="16" t="s">
        <v>84</v>
      </c>
    </row>
    <row r="352" s="2" customFormat="1" ht="21.75" customHeight="1">
      <c r="A352" s="37"/>
      <c r="B352" s="38"/>
      <c r="C352" s="218" t="s">
        <v>928</v>
      </c>
      <c r="D352" s="218" t="s">
        <v>125</v>
      </c>
      <c r="E352" s="219" t="s">
        <v>877</v>
      </c>
      <c r="F352" s="220" t="s">
        <v>878</v>
      </c>
      <c r="G352" s="221" t="s">
        <v>141</v>
      </c>
      <c r="H352" s="222">
        <v>17</v>
      </c>
      <c r="I352" s="223"/>
      <c r="J352" s="224">
        <f>ROUND(I352*H352,2)</f>
        <v>0</v>
      </c>
      <c r="K352" s="225"/>
      <c r="L352" s="43"/>
      <c r="M352" s="226" t="s">
        <v>19</v>
      </c>
      <c r="N352" s="227" t="s">
        <v>45</v>
      </c>
      <c r="O352" s="83"/>
      <c r="P352" s="228">
        <f>O352*H352</f>
        <v>0</v>
      </c>
      <c r="Q352" s="228">
        <v>0</v>
      </c>
      <c r="R352" s="228">
        <f>Q352*H352</f>
        <v>0</v>
      </c>
      <c r="S352" s="228">
        <v>0</v>
      </c>
      <c r="T352" s="229">
        <f>S352*H352</f>
        <v>0</v>
      </c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  <c r="AE352" s="37"/>
      <c r="AR352" s="230" t="s">
        <v>142</v>
      </c>
      <c r="AT352" s="230" t="s">
        <v>125</v>
      </c>
      <c r="AU352" s="230" t="s">
        <v>84</v>
      </c>
      <c r="AY352" s="16" t="s">
        <v>122</v>
      </c>
      <c r="BE352" s="231">
        <f>IF(N352="základní",J352,0)</f>
        <v>0</v>
      </c>
      <c r="BF352" s="231">
        <f>IF(N352="snížená",J352,0)</f>
        <v>0</v>
      </c>
      <c r="BG352" s="231">
        <f>IF(N352="zákl. přenesená",J352,0)</f>
        <v>0</v>
      </c>
      <c r="BH352" s="231">
        <f>IF(N352="sníž. přenesená",J352,0)</f>
        <v>0</v>
      </c>
      <c r="BI352" s="231">
        <f>IF(N352="nulová",J352,0)</f>
        <v>0</v>
      </c>
      <c r="BJ352" s="16" t="s">
        <v>82</v>
      </c>
      <c r="BK352" s="231">
        <f>ROUND(I352*H352,2)</f>
        <v>0</v>
      </c>
      <c r="BL352" s="16" t="s">
        <v>142</v>
      </c>
      <c r="BM352" s="230" t="s">
        <v>929</v>
      </c>
    </row>
    <row r="353" s="2" customFormat="1">
      <c r="A353" s="37"/>
      <c r="B353" s="38"/>
      <c r="C353" s="39"/>
      <c r="D353" s="232" t="s">
        <v>131</v>
      </c>
      <c r="E353" s="39"/>
      <c r="F353" s="233" t="s">
        <v>880</v>
      </c>
      <c r="G353" s="39"/>
      <c r="H353" s="39"/>
      <c r="I353" s="135"/>
      <c r="J353" s="39"/>
      <c r="K353" s="39"/>
      <c r="L353" s="43"/>
      <c r="M353" s="234"/>
      <c r="N353" s="235"/>
      <c r="O353" s="83"/>
      <c r="P353" s="83"/>
      <c r="Q353" s="83"/>
      <c r="R353" s="83"/>
      <c r="S353" s="83"/>
      <c r="T353" s="84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  <c r="AE353" s="37"/>
      <c r="AT353" s="16" t="s">
        <v>131</v>
      </c>
      <c r="AU353" s="16" t="s">
        <v>84</v>
      </c>
    </row>
    <row r="354" s="2" customFormat="1" ht="16.5" customHeight="1">
      <c r="A354" s="37"/>
      <c r="B354" s="38"/>
      <c r="C354" s="218" t="s">
        <v>930</v>
      </c>
      <c r="D354" s="218" t="s">
        <v>125</v>
      </c>
      <c r="E354" s="219" t="s">
        <v>749</v>
      </c>
      <c r="F354" s="220" t="s">
        <v>750</v>
      </c>
      <c r="G354" s="221" t="s">
        <v>141</v>
      </c>
      <c r="H354" s="222">
        <v>14.4</v>
      </c>
      <c r="I354" s="223"/>
      <c r="J354" s="224">
        <f>ROUND(I354*H354,2)</f>
        <v>0</v>
      </c>
      <c r="K354" s="225"/>
      <c r="L354" s="43"/>
      <c r="M354" s="226" t="s">
        <v>19</v>
      </c>
      <c r="N354" s="227" t="s">
        <v>45</v>
      </c>
      <c r="O354" s="83"/>
      <c r="P354" s="228">
        <f>O354*H354</f>
        <v>0</v>
      </c>
      <c r="Q354" s="228">
        <v>0</v>
      </c>
      <c r="R354" s="228">
        <f>Q354*H354</f>
        <v>0</v>
      </c>
      <c r="S354" s="228">
        <v>0</v>
      </c>
      <c r="T354" s="229">
        <f>S354*H354</f>
        <v>0</v>
      </c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  <c r="AE354" s="37"/>
      <c r="AR354" s="230" t="s">
        <v>142</v>
      </c>
      <c r="AT354" s="230" t="s">
        <v>125</v>
      </c>
      <c r="AU354" s="230" t="s">
        <v>84</v>
      </c>
      <c r="AY354" s="16" t="s">
        <v>122</v>
      </c>
      <c r="BE354" s="231">
        <f>IF(N354="základní",J354,0)</f>
        <v>0</v>
      </c>
      <c r="BF354" s="231">
        <f>IF(N354="snížená",J354,0)</f>
        <v>0</v>
      </c>
      <c r="BG354" s="231">
        <f>IF(N354="zákl. přenesená",J354,0)</f>
        <v>0</v>
      </c>
      <c r="BH354" s="231">
        <f>IF(N354="sníž. přenesená",J354,0)</f>
        <v>0</v>
      </c>
      <c r="BI354" s="231">
        <f>IF(N354="nulová",J354,0)</f>
        <v>0</v>
      </c>
      <c r="BJ354" s="16" t="s">
        <v>82</v>
      </c>
      <c r="BK354" s="231">
        <f>ROUND(I354*H354,2)</f>
        <v>0</v>
      </c>
      <c r="BL354" s="16" t="s">
        <v>142</v>
      </c>
      <c r="BM354" s="230" t="s">
        <v>931</v>
      </c>
    </row>
    <row r="355" s="2" customFormat="1">
      <c r="A355" s="37"/>
      <c r="B355" s="38"/>
      <c r="C355" s="39"/>
      <c r="D355" s="232" t="s">
        <v>131</v>
      </c>
      <c r="E355" s="39"/>
      <c r="F355" s="233" t="s">
        <v>932</v>
      </c>
      <c r="G355" s="39"/>
      <c r="H355" s="39"/>
      <c r="I355" s="135"/>
      <c r="J355" s="39"/>
      <c r="K355" s="39"/>
      <c r="L355" s="43"/>
      <c r="M355" s="234"/>
      <c r="N355" s="235"/>
      <c r="O355" s="83"/>
      <c r="P355" s="83"/>
      <c r="Q355" s="83"/>
      <c r="R355" s="83"/>
      <c r="S355" s="83"/>
      <c r="T355" s="84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  <c r="AT355" s="16" t="s">
        <v>131</v>
      </c>
      <c r="AU355" s="16" t="s">
        <v>84</v>
      </c>
    </row>
    <row r="356" s="2" customFormat="1" ht="21.75" customHeight="1">
      <c r="A356" s="37"/>
      <c r="B356" s="38"/>
      <c r="C356" s="218" t="s">
        <v>933</v>
      </c>
      <c r="D356" s="218" t="s">
        <v>125</v>
      </c>
      <c r="E356" s="219" t="s">
        <v>754</v>
      </c>
      <c r="F356" s="220" t="s">
        <v>755</v>
      </c>
      <c r="G356" s="221" t="s">
        <v>232</v>
      </c>
      <c r="H356" s="222">
        <v>48</v>
      </c>
      <c r="I356" s="223"/>
      <c r="J356" s="224">
        <f>ROUND(I356*H356,2)</f>
        <v>0</v>
      </c>
      <c r="K356" s="225"/>
      <c r="L356" s="43"/>
      <c r="M356" s="226" t="s">
        <v>19</v>
      </c>
      <c r="N356" s="227" t="s">
        <v>45</v>
      </c>
      <c r="O356" s="83"/>
      <c r="P356" s="228">
        <f>O356*H356</f>
        <v>0</v>
      </c>
      <c r="Q356" s="228">
        <v>0.10095</v>
      </c>
      <c r="R356" s="228">
        <f>Q356*H356</f>
        <v>4.8456000000000001</v>
      </c>
      <c r="S356" s="228">
        <v>0</v>
      </c>
      <c r="T356" s="229">
        <f>S356*H356</f>
        <v>0</v>
      </c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  <c r="AE356" s="37"/>
      <c r="AR356" s="230" t="s">
        <v>142</v>
      </c>
      <c r="AT356" s="230" t="s">
        <v>125</v>
      </c>
      <c r="AU356" s="230" t="s">
        <v>84</v>
      </c>
      <c r="AY356" s="16" t="s">
        <v>122</v>
      </c>
      <c r="BE356" s="231">
        <f>IF(N356="základní",J356,0)</f>
        <v>0</v>
      </c>
      <c r="BF356" s="231">
        <f>IF(N356="snížená",J356,0)</f>
        <v>0</v>
      </c>
      <c r="BG356" s="231">
        <f>IF(N356="zákl. přenesená",J356,0)</f>
        <v>0</v>
      </c>
      <c r="BH356" s="231">
        <f>IF(N356="sníž. přenesená",J356,0)</f>
        <v>0</v>
      </c>
      <c r="BI356" s="231">
        <f>IF(N356="nulová",J356,0)</f>
        <v>0</v>
      </c>
      <c r="BJ356" s="16" t="s">
        <v>82</v>
      </c>
      <c r="BK356" s="231">
        <f>ROUND(I356*H356,2)</f>
        <v>0</v>
      </c>
      <c r="BL356" s="16" t="s">
        <v>142</v>
      </c>
      <c r="BM356" s="230" t="s">
        <v>934</v>
      </c>
    </row>
    <row r="357" s="2" customFormat="1" ht="16.5" customHeight="1">
      <c r="A357" s="37"/>
      <c r="B357" s="38"/>
      <c r="C357" s="236" t="s">
        <v>935</v>
      </c>
      <c r="D357" s="236" t="s">
        <v>155</v>
      </c>
      <c r="E357" s="237" t="s">
        <v>758</v>
      </c>
      <c r="F357" s="238" t="s">
        <v>759</v>
      </c>
      <c r="G357" s="239" t="s">
        <v>232</v>
      </c>
      <c r="H357" s="240">
        <v>50.399999999999999</v>
      </c>
      <c r="I357" s="241"/>
      <c r="J357" s="242">
        <f>ROUND(I357*H357,2)</f>
        <v>0</v>
      </c>
      <c r="K357" s="243"/>
      <c r="L357" s="244"/>
      <c r="M357" s="245" t="s">
        <v>19</v>
      </c>
      <c r="N357" s="246" t="s">
        <v>45</v>
      </c>
      <c r="O357" s="83"/>
      <c r="P357" s="228">
        <f>O357*H357</f>
        <v>0</v>
      </c>
      <c r="Q357" s="228">
        <v>0.028000000000000001</v>
      </c>
      <c r="R357" s="228">
        <f>Q357*H357</f>
        <v>1.4112</v>
      </c>
      <c r="S357" s="228">
        <v>0</v>
      </c>
      <c r="T357" s="229">
        <f>S357*H357</f>
        <v>0</v>
      </c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  <c r="AE357" s="37"/>
      <c r="AR357" s="230" t="s">
        <v>159</v>
      </c>
      <c r="AT357" s="230" t="s">
        <v>155</v>
      </c>
      <c r="AU357" s="230" t="s">
        <v>84</v>
      </c>
      <c r="AY357" s="16" t="s">
        <v>122</v>
      </c>
      <c r="BE357" s="231">
        <f>IF(N357="základní",J357,0)</f>
        <v>0</v>
      </c>
      <c r="BF357" s="231">
        <f>IF(N357="snížená",J357,0)</f>
        <v>0</v>
      </c>
      <c r="BG357" s="231">
        <f>IF(N357="zákl. přenesená",J357,0)</f>
        <v>0</v>
      </c>
      <c r="BH357" s="231">
        <f>IF(N357="sníž. přenesená",J357,0)</f>
        <v>0</v>
      </c>
      <c r="BI357" s="231">
        <f>IF(N357="nulová",J357,0)</f>
        <v>0</v>
      </c>
      <c r="BJ357" s="16" t="s">
        <v>82</v>
      </c>
      <c r="BK357" s="231">
        <f>ROUND(I357*H357,2)</f>
        <v>0</v>
      </c>
      <c r="BL357" s="16" t="s">
        <v>142</v>
      </c>
      <c r="BM357" s="230" t="s">
        <v>936</v>
      </c>
    </row>
    <row r="358" s="2" customFormat="1">
      <c r="A358" s="37"/>
      <c r="B358" s="38"/>
      <c r="C358" s="39"/>
      <c r="D358" s="232" t="s">
        <v>131</v>
      </c>
      <c r="E358" s="39"/>
      <c r="F358" s="233" t="s">
        <v>888</v>
      </c>
      <c r="G358" s="39"/>
      <c r="H358" s="39"/>
      <c r="I358" s="135"/>
      <c r="J358" s="39"/>
      <c r="K358" s="39"/>
      <c r="L358" s="43"/>
      <c r="M358" s="234"/>
      <c r="N358" s="235"/>
      <c r="O358" s="83"/>
      <c r="P358" s="83"/>
      <c r="Q358" s="83"/>
      <c r="R358" s="83"/>
      <c r="S358" s="83"/>
      <c r="T358" s="84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T358" s="16" t="s">
        <v>131</v>
      </c>
      <c r="AU358" s="16" t="s">
        <v>84</v>
      </c>
    </row>
    <row r="359" s="13" customFormat="1">
      <c r="A359" s="13"/>
      <c r="B359" s="255"/>
      <c r="C359" s="256"/>
      <c r="D359" s="232" t="s">
        <v>682</v>
      </c>
      <c r="E359" s="256"/>
      <c r="F359" s="257" t="s">
        <v>937</v>
      </c>
      <c r="G359" s="256"/>
      <c r="H359" s="258">
        <v>50.399999999999999</v>
      </c>
      <c r="I359" s="259"/>
      <c r="J359" s="256"/>
      <c r="K359" s="256"/>
      <c r="L359" s="260"/>
      <c r="M359" s="261"/>
      <c r="N359" s="262"/>
      <c r="O359" s="262"/>
      <c r="P359" s="262"/>
      <c r="Q359" s="262"/>
      <c r="R359" s="262"/>
      <c r="S359" s="262"/>
      <c r="T359" s="26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T359" s="264" t="s">
        <v>682</v>
      </c>
      <c r="AU359" s="264" t="s">
        <v>84</v>
      </c>
      <c r="AV359" s="13" t="s">
        <v>84</v>
      </c>
      <c r="AW359" s="13" t="s">
        <v>4</v>
      </c>
      <c r="AX359" s="13" t="s">
        <v>82</v>
      </c>
      <c r="AY359" s="264" t="s">
        <v>122</v>
      </c>
    </row>
    <row r="360" s="12" customFormat="1" ht="22.8" customHeight="1">
      <c r="A360" s="12"/>
      <c r="B360" s="202"/>
      <c r="C360" s="203"/>
      <c r="D360" s="204" t="s">
        <v>73</v>
      </c>
      <c r="E360" s="216" t="s">
        <v>938</v>
      </c>
      <c r="F360" s="216" t="s">
        <v>939</v>
      </c>
      <c r="G360" s="203"/>
      <c r="H360" s="203"/>
      <c r="I360" s="206"/>
      <c r="J360" s="217">
        <f>BK360</f>
        <v>0</v>
      </c>
      <c r="K360" s="203"/>
      <c r="L360" s="208"/>
      <c r="M360" s="209"/>
      <c r="N360" s="210"/>
      <c r="O360" s="210"/>
      <c r="P360" s="211">
        <f>SUM(P361:P369)</f>
        <v>0</v>
      </c>
      <c r="Q360" s="210"/>
      <c r="R360" s="211">
        <f>SUM(R361:R369)</f>
        <v>0.59601999999999999</v>
      </c>
      <c r="S360" s="210"/>
      <c r="T360" s="212">
        <f>SUM(T361:T369)</f>
        <v>0</v>
      </c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R360" s="213" t="s">
        <v>82</v>
      </c>
      <c r="AT360" s="214" t="s">
        <v>73</v>
      </c>
      <c r="AU360" s="214" t="s">
        <v>82</v>
      </c>
      <c r="AY360" s="213" t="s">
        <v>122</v>
      </c>
      <c r="BK360" s="215">
        <f>SUM(BK361:BK369)</f>
        <v>0</v>
      </c>
    </row>
    <row r="361" s="2" customFormat="1" ht="16.5" customHeight="1">
      <c r="A361" s="37"/>
      <c r="B361" s="38"/>
      <c r="C361" s="218" t="s">
        <v>940</v>
      </c>
      <c r="D361" s="218" t="s">
        <v>125</v>
      </c>
      <c r="E361" s="219" t="s">
        <v>941</v>
      </c>
      <c r="F361" s="220" t="s">
        <v>942</v>
      </c>
      <c r="G361" s="221" t="s">
        <v>232</v>
      </c>
      <c r="H361" s="222">
        <v>2</v>
      </c>
      <c r="I361" s="223"/>
      <c r="J361" s="224">
        <f>ROUND(I361*H361,2)</f>
        <v>0</v>
      </c>
      <c r="K361" s="225"/>
      <c r="L361" s="43"/>
      <c r="M361" s="226" t="s">
        <v>19</v>
      </c>
      <c r="N361" s="227" t="s">
        <v>45</v>
      </c>
      <c r="O361" s="83"/>
      <c r="P361" s="228">
        <f>O361*H361</f>
        <v>0</v>
      </c>
      <c r="Q361" s="228">
        <v>0.29221000000000003</v>
      </c>
      <c r="R361" s="228">
        <f>Q361*H361</f>
        <v>0.58442000000000005</v>
      </c>
      <c r="S361" s="228">
        <v>0</v>
      </c>
      <c r="T361" s="229">
        <f>S361*H361</f>
        <v>0</v>
      </c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/>
      <c r="AR361" s="230" t="s">
        <v>142</v>
      </c>
      <c r="AT361" s="230" t="s">
        <v>125</v>
      </c>
      <c r="AU361" s="230" t="s">
        <v>84</v>
      </c>
      <c r="AY361" s="16" t="s">
        <v>122</v>
      </c>
      <c r="BE361" s="231">
        <f>IF(N361="základní",J361,0)</f>
        <v>0</v>
      </c>
      <c r="BF361" s="231">
        <f>IF(N361="snížená",J361,0)</f>
        <v>0</v>
      </c>
      <c r="BG361" s="231">
        <f>IF(N361="zákl. přenesená",J361,0)</f>
        <v>0</v>
      </c>
      <c r="BH361" s="231">
        <f>IF(N361="sníž. přenesená",J361,0)</f>
        <v>0</v>
      </c>
      <c r="BI361" s="231">
        <f>IF(N361="nulová",J361,0)</f>
        <v>0</v>
      </c>
      <c r="BJ361" s="16" t="s">
        <v>82</v>
      </c>
      <c r="BK361" s="231">
        <f>ROUND(I361*H361,2)</f>
        <v>0</v>
      </c>
      <c r="BL361" s="16" t="s">
        <v>142</v>
      </c>
      <c r="BM361" s="230" t="s">
        <v>943</v>
      </c>
    </row>
    <row r="362" s="2" customFormat="1">
      <c r="A362" s="37"/>
      <c r="B362" s="38"/>
      <c r="C362" s="39"/>
      <c r="D362" s="232" t="s">
        <v>196</v>
      </c>
      <c r="E362" s="39"/>
      <c r="F362" s="233" t="s">
        <v>944</v>
      </c>
      <c r="G362" s="39"/>
      <c r="H362" s="39"/>
      <c r="I362" s="135"/>
      <c r="J362" s="39"/>
      <c r="K362" s="39"/>
      <c r="L362" s="43"/>
      <c r="M362" s="234"/>
      <c r="N362" s="235"/>
      <c r="O362" s="83"/>
      <c r="P362" s="83"/>
      <c r="Q362" s="83"/>
      <c r="R362" s="83"/>
      <c r="S362" s="83"/>
      <c r="T362" s="84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  <c r="AE362" s="37"/>
      <c r="AT362" s="16" t="s">
        <v>196</v>
      </c>
      <c r="AU362" s="16" t="s">
        <v>84</v>
      </c>
    </row>
    <row r="363" s="2" customFormat="1">
      <c r="A363" s="37"/>
      <c r="B363" s="38"/>
      <c r="C363" s="39"/>
      <c r="D363" s="232" t="s">
        <v>131</v>
      </c>
      <c r="E363" s="39"/>
      <c r="F363" s="233" t="s">
        <v>945</v>
      </c>
      <c r="G363" s="39"/>
      <c r="H363" s="39"/>
      <c r="I363" s="135"/>
      <c r="J363" s="39"/>
      <c r="K363" s="39"/>
      <c r="L363" s="43"/>
      <c r="M363" s="234"/>
      <c r="N363" s="235"/>
      <c r="O363" s="83"/>
      <c r="P363" s="83"/>
      <c r="Q363" s="83"/>
      <c r="R363" s="83"/>
      <c r="S363" s="83"/>
      <c r="T363" s="84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  <c r="AE363" s="37"/>
      <c r="AT363" s="16" t="s">
        <v>131</v>
      </c>
      <c r="AU363" s="16" t="s">
        <v>84</v>
      </c>
    </row>
    <row r="364" s="2" customFormat="1" ht="16.5" customHeight="1">
      <c r="A364" s="37"/>
      <c r="B364" s="38"/>
      <c r="C364" s="236" t="s">
        <v>946</v>
      </c>
      <c r="D364" s="236" t="s">
        <v>155</v>
      </c>
      <c r="E364" s="237" t="s">
        <v>947</v>
      </c>
      <c r="F364" s="238" t="s">
        <v>948</v>
      </c>
      <c r="G364" s="239" t="s">
        <v>266</v>
      </c>
      <c r="H364" s="240">
        <v>4</v>
      </c>
      <c r="I364" s="241"/>
      <c r="J364" s="242">
        <f>ROUND(I364*H364,2)</f>
        <v>0</v>
      </c>
      <c r="K364" s="243"/>
      <c r="L364" s="244"/>
      <c r="M364" s="245" t="s">
        <v>19</v>
      </c>
      <c r="N364" s="246" t="s">
        <v>45</v>
      </c>
      <c r="O364" s="83"/>
      <c r="P364" s="228">
        <f>O364*H364</f>
        <v>0</v>
      </c>
      <c r="Q364" s="228">
        <v>0</v>
      </c>
      <c r="R364" s="228">
        <f>Q364*H364</f>
        <v>0</v>
      </c>
      <c r="S364" s="228">
        <v>0</v>
      </c>
      <c r="T364" s="229">
        <f>S364*H364</f>
        <v>0</v>
      </c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  <c r="AE364" s="37"/>
      <c r="AR364" s="230" t="s">
        <v>159</v>
      </c>
      <c r="AT364" s="230" t="s">
        <v>155</v>
      </c>
      <c r="AU364" s="230" t="s">
        <v>84</v>
      </c>
      <c r="AY364" s="16" t="s">
        <v>122</v>
      </c>
      <c r="BE364" s="231">
        <f>IF(N364="základní",J364,0)</f>
        <v>0</v>
      </c>
      <c r="BF364" s="231">
        <f>IF(N364="snížená",J364,0)</f>
        <v>0</v>
      </c>
      <c r="BG364" s="231">
        <f>IF(N364="zákl. přenesená",J364,0)</f>
        <v>0</v>
      </c>
      <c r="BH364" s="231">
        <f>IF(N364="sníž. přenesená",J364,0)</f>
        <v>0</v>
      </c>
      <c r="BI364" s="231">
        <f>IF(N364="nulová",J364,0)</f>
        <v>0</v>
      </c>
      <c r="BJ364" s="16" t="s">
        <v>82</v>
      </c>
      <c r="BK364" s="231">
        <f>ROUND(I364*H364,2)</f>
        <v>0</v>
      </c>
      <c r="BL364" s="16" t="s">
        <v>142</v>
      </c>
      <c r="BM364" s="230" t="s">
        <v>949</v>
      </c>
    </row>
    <row r="365" s="2" customFormat="1">
      <c r="A365" s="37"/>
      <c r="B365" s="38"/>
      <c r="C365" s="39"/>
      <c r="D365" s="232" t="s">
        <v>131</v>
      </c>
      <c r="E365" s="39"/>
      <c r="F365" s="233" t="s">
        <v>950</v>
      </c>
      <c r="G365" s="39"/>
      <c r="H365" s="39"/>
      <c r="I365" s="135"/>
      <c r="J365" s="39"/>
      <c r="K365" s="39"/>
      <c r="L365" s="43"/>
      <c r="M365" s="234"/>
      <c r="N365" s="235"/>
      <c r="O365" s="83"/>
      <c r="P365" s="83"/>
      <c r="Q365" s="83"/>
      <c r="R365" s="83"/>
      <c r="S365" s="83"/>
      <c r="T365" s="84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  <c r="AE365" s="37"/>
      <c r="AT365" s="16" t="s">
        <v>131</v>
      </c>
      <c r="AU365" s="16" t="s">
        <v>84</v>
      </c>
    </row>
    <row r="366" s="2" customFormat="1" ht="16.5" customHeight="1">
      <c r="A366" s="37"/>
      <c r="B366" s="38"/>
      <c r="C366" s="236" t="s">
        <v>951</v>
      </c>
      <c r="D366" s="236" t="s">
        <v>155</v>
      </c>
      <c r="E366" s="237" t="s">
        <v>952</v>
      </c>
      <c r="F366" s="238" t="s">
        <v>953</v>
      </c>
      <c r="G366" s="239" t="s">
        <v>266</v>
      </c>
      <c r="H366" s="240">
        <v>4</v>
      </c>
      <c r="I366" s="241"/>
      <c r="J366" s="242">
        <f>ROUND(I366*H366,2)</f>
        <v>0</v>
      </c>
      <c r="K366" s="243"/>
      <c r="L366" s="244"/>
      <c r="M366" s="245" t="s">
        <v>19</v>
      </c>
      <c r="N366" s="246" t="s">
        <v>45</v>
      </c>
      <c r="O366" s="83"/>
      <c r="P366" s="228">
        <f>O366*H366</f>
        <v>0</v>
      </c>
      <c r="Q366" s="228">
        <v>0.0028999999999999998</v>
      </c>
      <c r="R366" s="228">
        <f>Q366*H366</f>
        <v>0.011599999999999999</v>
      </c>
      <c r="S366" s="228">
        <v>0</v>
      </c>
      <c r="T366" s="229">
        <f>S366*H366</f>
        <v>0</v>
      </c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  <c r="AE366" s="37"/>
      <c r="AR366" s="230" t="s">
        <v>159</v>
      </c>
      <c r="AT366" s="230" t="s">
        <v>155</v>
      </c>
      <c r="AU366" s="230" t="s">
        <v>84</v>
      </c>
      <c r="AY366" s="16" t="s">
        <v>122</v>
      </c>
      <c r="BE366" s="231">
        <f>IF(N366="základní",J366,0)</f>
        <v>0</v>
      </c>
      <c r="BF366" s="231">
        <f>IF(N366="snížená",J366,0)</f>
        <v>0</v>
      </c>
      <c r="BG366" s="231">
        <f>IF(N366="zákl. přenesená",J366,0)</f>
        <v>0</v>
      </c>
      <c r="BH366" s="231">
        <f>IF(N366="sníž. přenesená",J366,0)</f>
        <v>0</v>
      </c>
      <c r="BI366" s="231">
        <f>IF(N366="nulová",J366,0)</f>
        <v>0</v>
      </c>
      <c r="BJ366" s="16" t="s">
        <v>82</v>
      </c>
      <c r="BK366" s="231">
        <f>ROUND(I366*H366,2)</f>
        <v>0</v>
      </c>
      <c r="BL366" s="16" t="s">
        <v>142</v>
      </c>
      <c r="BM366" s="230" t="s">
        <v>954</v>
      </c>
    </row>
    <row r="367" s="2" customFormat="1">
      <c r="A367" s="37"/>
      <c r="B367" s="38"/>
      <c r="C367" s="39"/>
      <c r="D367" s="232" t="s">
        <v>131</v>
      </c>
      <c r="E367" s="39"/>
      <c r="F367" s="233" t="s">
        <v>955</v>
      </c>
      <c r="G367" s="39"/>
      <c r="H367" s="39"/>
      <c r="I367" s="135"/>
      <c r="J367" s="39"/>
      <c r="K367" s="39"/>
      <c r="L367" s="43"/>
      <c r="M367" s="234"/>
      <c r="N367" s="235"/>
      <c r="O367" s="83"/>
      <c r="P367" s="83"/>
      <c r="Q367" s="83"/>
      <c r="R367" s="83"/>
      <c r="S367" s="83"/>
      <c r="T367" s="84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  <c r="AE367" s="37"/>
      <c r="AT367" s="16" t="s">
        <v>131</v>
      </c>
      <c r="AU367" s="16" t="s">
        <v>84</v>
      </c>
    </row>
    <row r="368" s="2" customFormat="1" ht="16.5" customHeight="1">
      <c r="A368" s="37"/>
      <c r="B368" s="38"/>
      <c r="C368" s="236" t="s">
        <v>956</v>
      </c>
      <c r="D368" s="236" t="s">
        <v>155</v>
      </c>
      <c r="E368" s="237" t="s">
        <v>957</v>
      </c>
      <c r="F368" s="238" t="s">
        <v>958</v>
      </c>
      <c r="G368" s="239" t="s">
        <v>266</v>
      </c>
      <c r="H368" s="240">
        <v>4</v>
      </c>
      <c r="I368" s="241"/>
      <c r="J368" s="242">
        <f>ROUND(I368*H368,2)</f>
        <v>0</v>
      </c>
      <c r="K368" s="243"/>
      <c r="L368" s="244"/>
      <c r="M368" s="245" t="s">
        <v>19</v>
      </c>
      <c r="N368" s="246" t="s">
        <v>45</v>
      </c>
      <c r="O368" s="83"/>
      <c r="P368" s="228">
        <f>O368*H368</f>
        <v>0</v>
      </c>
      <c r="Q368" s="228">
        <v>0</v>
      </c>
      <c r="R368" s="228">
        <f>Q368*H368</f>
        <v>0</v>
      </c>
      <c r="S368" s="228">
        <v>0</v>
      </c>
      <c r="T368" s="229">
        <f>S368*H368</f>
        <v>0</v>
      </c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  <c r="AE368" s="37"/>
      <c r="AR368" s="230" t="s">
        <v>159</v>
      </c>
      <c r="AT368" s="230" t="s">
        <v>155</v>
      </c>
      <c r="AU368" s="230" t="s">
        <v>84</v>
      </c>
      <c r="AY368" s="16" t="s">
        <v>122</v>
      </c>
      <c r="BE368" s="231">
        <f>IF(N368="základní",J368,0)</f>
        <v>0</v>
      </c>
      <c r="BF368" s="231">
        <f>IF(N368="snížená",J368,0)</f>
        <v>0</v>
      </c>
      <c r="BG368" s="231">
        <f>IF(N368="zákl. přenesená",J368,0)</f>
        <v>0</v>
      </c>
      <c r="BH368" s="231">
        <f>IF(N368="sníž. přenesená",J368,0)</f>
        <v>0</v>
      </c>
      <c r="BI368" s="231">
        <f>IF(N368="nulová",J368,0)</f>
        <v>0</v>
      </c>
      <c r="BJ368" s="16" t="s">
        <v>82</v>
      </c>
      <c r="BK368" s="231">
        <f>ROUND(I368*H368,2)</f>
        <v>0</v>
      </c>
      <c r="BL368" s="16" t="s">
        <v>142</v>
      </c>
      <c r="BM368" s="230" t="s">
        <v>959</v>
      </c>
    </row>
    <row r="369" s="2" customFormat="1">
      <c r="A369" s="37"/>
      <c r="B369" s="38"/>
      <c r="C369" s="39"/>
      <c r="D369" s="232" t="s">
        <v>131</v>
      </c>
      <c r="E369" s="39"/>
      <c r="F369" s="233" t="s">
        <v>960</v>
      </c>
      <c r="G369" s="39"/>
      <c r="H369" s="39"/>
      <c r="I369" s="135"/>
      <c r="J369" s="39"/>
      <c r="K369" s="39"/>
      <c r="L369" s="43"/>
      <c r="M369" s="234"/>
      <c r="N369" s="235"/>
      <c r="O369" s="83"/>
      <c r="P369" s="83"/>
      <c r="Q369" s="83"/>
      <c r="R369" s="83"/>
      <c r="S369" s="83"/>
      <c r="T369" s="84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  <c r="AE369" s="37"/>
      <c r="AT369" s="16" t="s">
        <v>131</v>
      </c>
      <c r="AU369" s="16" t="s">
        <v>84</v>
      </c>
    </row>
    <row r="370" s="12" customFormat="1" ht="22.8" customHeight="1">
      <c r="A370" s="12"/>
      <c r="B370" s="202"/>
      <c r="C370" s="203"/>
      <c r="D370" s="204" t="s">
        <v>73</v>
      </c>
      <c r="E370" s="216" t="s">
        <v>961</v>
      </c>
      <c r="F370" s="216" t="s">
        <v>962</v>
      </c>
      <c r="G370" s="203"/>
      <c r="H370" s="203"/>
      <c r="I370" s="206"/>
      <c r="J370" s="217">
        <f>BK370</f>
        <v>0</v>
      </c>
      <c r="K370" s="203"/>
      <c r="L370" s="208"/>
      <c r="M370" s="209"/>
      <c r="N370" s="210"/>
      <c r="O370" s="210"/>
      <c r="P370" s="211">
        <f>SUM(P371:P387)</f>
        <v>0</v>
      </c>
      <c r="Q370" s="210"/>
      <c r="R370" s="211">
        <f>SUM(R371:R387)</f>
        <v>5.0912600000000001</v>
      </c>
      <c r="S370" s="210"/>
      <c r="T370" s="212">
        <f>SUM(T371:T387)</f>
        <v>0</v>
      </c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R370" s="213" t="s">
        <v>82</v>
      </c>
      <c r="AT370" s="214" t="s">
        <v>73</v>
      </c>
      <c r="AU370" s="214" t="s">
        <v>82</v>
      </c>
      <c r="AY370" s="213" t="s">
        <v>122</v>
      </c>
      <c r="BK370" s="215">
        <f>SUM(BK371:BK387)</f>
        <v>0</v>
      </c>
    </row>
    <row r="371" s="2" customFormat="1" ht="16.5" customHeight="1">
      <c r="A371" s="37"/>
      <c r="B371" s="38"/>
      <c r="C371" s="218" t="s">
        <v>963</v>
      </c>
      <c r="D371" s="218" t="s">
        <v>125</v>
      </c>
      <c r="E371" s="219" t="s">
        <v>941</v>
      </c>
      <c r="F371" s="220" t="s">
        <v>942</v>
      </c>
      <c r="G371" s="221" t="s">
        <v>232</v>
      </c>
      <c r="H371" s="222">
        <v>15</v>
      </c>
      <c r="I371" s="223"/>
      <c r="J371" s="224">
        <f>ROUND(I371*H371,2)</f>
        <v>0</v>
      </c>
      <c r="K371" s="225"/>
      <c r="L371" s="43"/>
      <c r="M371" s="226" t="s">
        <v>19</v>
      </c>
      <c r="N371" s="227" t="s">
        <v>45</v>
      </c>
      <c r="O371" s="83"/>
      <c r="P371" s="228">
        <f>O371*H371</f>
        <v>0</v>
      </c>
      <c r="Q371" s="228">
        <v>0.29221000000000003</v>
      </c>
      <c r="R371" s="228">
        <f>Q371*H371</f>
        <v>4.3831500000000005</v>
      </c>
      <c r="S371" s="228">
        <v>0</v>
      </c>
      <c r="T371" s="229">
        <f>S371*H371</f>
        <v>0</v>
      </c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  <c r="AE371" s="37"/>
      <c r="AR371" s="230" t="s">
        <v>142</v>
      </c>
      <c r="AT371" s="230" t="s">
        <v>125</v>
      </c>
      <c r="AU371" s="230" t="s">
        <v>84</v>
      </c>
      <c r="AY371" s="16" t="s">
        <v>122</v>
      </c>
      <c r="BE371" s="231">
        <f>IF(N371="základní",J371,0)</f>
        <v>0</v>
      </c>
      <c r="BF371" s="231">
        <f>IF(N371="snížená",J371,0)</f>
        <v>0</v>
      </c>
      <c r="BG371" s="231">
        <f>IF(N371="zákl. přenesená",J371,0)</f>
        <v>0</v>
      </c>
      <c r="BH371" s="231">
        <f>IF(N371="sníž. přenesená",J371,0)</f>
        <v>0</v>
      </c>
      <c r="BI371" s="231">
        <f>IF(N371="nulová",J371,0)</f>
        <v>0</v>
      </c>
      <c r="BJ371" s="16" t="s">
        <v>82</v>
      </c>
      <c r="BK371" s="231">
        <f>ROUND(I371*H371,2)</f>
        <v>0</v>
      </c>
      <c r="BL371" s="16" t="s">
        <v>142</v>
      </c>
      <c r="BM371" s="230" t="s">
        <v>964</v>
      </c>
    </row>
    <row r="372" s="2" customFormat="1">
      <c r="A372" s="37"/>
      <c r="B372" s="38"/>
      <c r="C372" s="39"/>
      <c r="D372" s="232" t="s">
        <v>196</v>
      </c>
      <c r="E372" s="39"/>
      <c r="F372" s="233" t="s">
        <v>944</v>
      </c>
      <c r="G372" s="39"/>
      <c r="H372" s="39"/>
      <c r="I372" s="135"/>
      <c r="J372" s="39"/>
      <c r="K372" s="39"/>
      <c r="L372" s="43"/>
      <c r="M372" s="234"/>
      <c r="N372" s="235"/>
      <c r="O372" s="83"/>
      <c r="P372" s="83"/>
      <c r="Q372" s="83"/>
      <c r="R372" s="83"/>
      <c r="S372" s="83"/>
      <c r="T372" s="84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  <c r="AE372" s="37"/>
      <c r="AT372" s="16" t="s">
        <v>196</v>
      </c>
      <c r="AU372" s="16" t="s">
        <v>84</v>
      </c>
    </row>
    <row r="373" s="2" customFormat="1">
      <c r="A373" s="37"/>
      <c r="B373" s="38"/>
      <c r="C373" s="39"/>
      <c r="D373" s="232" t="s">
        <v>131</v>
      </c>
      <c r="E373" s="39"/>
      <c r="F373" s="233" t="s">
        <v>965</v>
      </c>
      <c r="G373" s="39"/>
      <c r="H373" s="39"/>
      <c r="I373" s="135"/>
      <c r="J373" s="39"/>
      <c r="K373" s="39"/>
      <c r="L373" s="43"/>
      <c r="M373" s="234"/>
      <c r="N373" s="235"/>
      <c r="O373" s="83"/>
      <c r="P373" s="83"/>
      <c r="Q373" s="83"/>
      <c r="R373" s="83"/>
      <c r="S373" s="83"/>
      <c r="T373" s="84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  <c r="AE373" s="37"/>
      <c r="AT373" s="16" t="s">
        <v>131</v>
      </c>
      <c r="AU373" s="16" t="s">
        <v>84</v>
      </c>
    </row>
    <row r="374" s="2" customFormat="1" ht="16.5" customHeight="1">
      <c r="A374" s="37"/>
      <c r="B374" s="38"/>
      <c r="C374" s="236" t="s">
        <v>966</v>
      </c>
      <c r="D374" s="236" t="s">
        <v>155</v>
      </c>
      <c r="E374" s="237" t="s">
        <v>967</v>
      </c>
      <c r="F374" s="238" t="s">
        <v>968</v>
      </c>
      <c r="G374" s="239" t="s">
        <v>232</v>
      </c>
      <c r="H374" s="240">
        <v>13</v>
      </c>
      <c r="I374" s="241"/>
      <c r="J374" s="242">
        <f>ROUND(I374*H374,2)</f>
        <v>0</v>
      </c>
      <c r="K374" s="243"/>
      <c r="L374" s="244"/>
      <c r="M374" s="245" t="s">
        <v>19</v>
      </c>
      <c r="N374" s="246" t="s">
        <v>45</v>
      </c>
      <c r="O374" s="83"/>
      <c r="P374" s="228">
        <f>O374*H374</f>
        <v>0</v>
      </c>
      <c r="Q374" s="228">
        <v>0.015599999999999999</v>
      </c>
      <c r="R374" s="228">
        <f>Q374*H374</f>
        <v>0.20279999999999998</v>
      </c>
      <c r="S374" s="228">
        <v>0</v>
      </c>
      <c r="T374" s="229">
        <f>S374*H374</f>
        <v>0</v>
      </c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  <c r="AE374" s="37"/>
      <c r="AR374" s="230" t="s">
        <v>159</v>
      </c>
      <c r="AT374" s="230" t="s">
        <v>155</v>
      </c>
      <c r="AU374" s="230" t="s">
        <v>84</v>
      </c>
      <c r="AY374" s="16" t="s">
        <v>122</v>
      </c>
      <c r="BE374" s="231">
        <f>IF(N374="základní",J374,0)</f>
        <v>0</v>
      </c>
      <c r="BF374" s="231">
        <f>IF(N374="snížená",J374,0)</f>
        <v>0</v>
      </c>
      <c r="BG374" s="231">
        <f>IF(N374="zákl. přenesená",J374,0)</f>
        <v>0</v>
      </c>
      <c r="BH374" s="231">
        <f>IF(N374="sníž. přenesená",J374,0)</f>
        <v>0</v>
      </c>
      <c r="BI374" s="231">
        <f>IF(N374="nulová",J374,0)</f>
        <v>0</v>
      </c>
      <c r="BJ374" s="16" t="s">
        <v>82</v>
      </c>
      <c r="BK374" s="231">
        <f>ROUND(I374*H374,2)</f>
        <v>0</v>
      </c>
      <c r="BL374" s="16" t="s">
        <v>142</v>
      </c>
      <c r="BM374" s="230" t="s">
        <v>969</v>
      </c>
    </row>
    <row r="375" s="2" customFormat="1">
      <c r="A375" s="37"/>
      <c r="B375" s="38"/>
      <c r="C375" s="39"/>
      <c r="D375" s="232" t="s">
        <v>131</v>
      </c>
      <c r="E375" s="39"/>
      <c r="F375" s="233" t="s">
        <v>970</v>
      </c>
      <c r="G375" s="39"/>
      <c r="H375" s="39"/>
      <c r="I375" s="135"/>
      <c r="J375" s="39"/>
      <c r="K375" s="39"/>
      <c r="L375" s="43"/>
      <c r="M375" s="234"/>
      <c r="N375" s="235"/>
      <c r="O375" s="83"/>
      <c r="P375" s="83"/>
      <c r="Q375" s="83"/>
      <c r="R375" s="83"/>
      <c r="S375" s="83"/>
      <c r="T375" s="84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  <c r="AE375" s="37"/>
      <c r="AT375" s="16" t="s">
        <v>131</v>
      </c>
      <c r="AU375" s="16" t="s">
        <v>84</v>
      </c>
    </row>
    <row r="376" s="2" customFormat="1" ht="16.5" customHeight="1">
      <c r="A376" s="37"/>
      <c r="B376" s="38"/>
      <c r="C376" s="236" t="s">
        <v>971</v>
      </c>
      <c r="D376" s="236" t="s">
        <v>155</v>
      </c>
      <c r="E376" s="237" t="s">
        <v>972</v>
      </c>
      <c r="F376" s="238" t="s">
        <v>973</v>
      </c>
      <c r="G376" s="239" t="s">
        <v>232</v>
      </c>
      <c r="H376" s="240">
        <v>2</v>
      </c>
      <c r="I376" s="241"/>
      <c r="J376" s="242">
        <f>ROUND(I376*H376,2)</f>
        <v>0</v>
      </c>
      <c r="K376" s="243"/>
      <c r="L376" s="244"/>
      <c r="M376" s="245" t="s">
        <v>19</v>
      </c>
      <c r="N376" s="246" t="s">
        <v>45</v>
      </c>
      <c r="O376" s="83"/>
      <c r="P376" s="228">
        <f>O376*H376</f>
        <v>0</v>
      </c>
      <c r="Q376" s="228">
        <v>0.015599999999999999</v>
      </c>
      <c r="R376" s="228">
        <f>Q376*H376</f>
        <v>0.031199999999999999</v>
      </c>
      <c r="S376" s="228">
        <v>0</v>
      </c>
      <c r="T376" s="229">
        <f>S376*H376</f>
        <v>0</v>
      </c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  <c r="AE376" s="37"/>
      <c r="AR376" s="230" t="s">
        <v>159</v>
      </c>
      <c r="AT376" s="230" t="s">
        <v>155</v>
      </c>
      <c r="AU376" s="230" t="s">
        <v>84</v>
      </c>
      <c r="AY376" s="16" t="s">
        <v>122</v>
      </c>
      <c r="BE376" s="231">
        <f>IF(N376="základní",J376,0)</f>
        <v>0</v>
      </c>
      <c r="BF376" s="231">
        <f>IF(N376="snížená",J376,0)</f>
        <v>0</v>
      </c>
      <c r="BG376" s="231">
        <f>IF(N376="zákl. přenesená",J376,0)</f>
        <v>0</v>
      </c>
      <c r="BH376" s="231">
        <f>IF(N376="sníž. přenesená",J376,0)</f>
        <v>0</v>
      </c>
      <c r="BI376" s="231">
        <f>IF(N376="nulová",J376,0)</f>
        <v>0</v>
      </c>
      <c r="BJ376" s="16" t="s">
        <v>82</v>
      </c>
      <c r="BK376" s="231">
        <f>ROUND(I376*H376,2)</f>
        <v>0</v>
      </c>
      <c r="BL376" s="16" t="s">
        <v>142</v>
      </c>
      <c r="BM376" s="230" t="s">
        <v>974</v>
      </c>
    </row>
    <row r="377" s="2" customFormat="1">
      <c r="A377" s="37"/>
      <c r="B377" s="38"/>
      <c r="C377" s="39"/>
      <c r="D377" s="232" t="s">
        <v>131</v>
      </c>
      <c r="E377" s="39"/>
      <c r="F377" s="233" t="s">
        <v>975</v>
      </c>
      <c r="G377" s="39"/>
      <c r="H377" s="39"/>
      <c r="I377" s="135"/>
      <c r="J377" s="39"/>
      <c r="K377" s="39"/>
      <c r="L377" s="43"/>
      <c r="M377" s="234"/>
      <c r="N377" s="235"/>
      <c r="O377" s="83"/>
      <c r="P377" s="83"/>
      <c r="Q377" s="83"/>
      <c r="R377" s="83"/>
      <c r="S377" s="83"/>
      <c r="T377" s="84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  <c r="AE377" s="37"/>
      <c r="AT377" s="16" t="s">
        <v>131</v>
      </c>
      <c r="AU377" s="16" t="s">
        <v>84</v>
      </c>
    </row>
    <row r="378" s="2" customFormat="1" ht="16.5" customHeight="1">
      <c r="A378" s="37"/>
      <c r="B378" s="38"/>
      <c r="C378" s="236" t="s">
        <v>976</v>
      </c>
      <c r="D378" s="236" t="s">
        <v>155</v>
      </c>
      <c r="E378" s="237" t="s">
        <v>952</v>
      </c>
      <c r="F378" s="238" t="s">
        <v>953</v>
      </c>
      <c r="G378" s="239" t="s">
        <v>266</v>
      </c>
      <c r="H378" s="240">
        <v>30</v>
      </c>
      <c r="I378" s="241"/>
      <c r="J378" s="242">
        <f>ROUND(I378*H378,2)</f>
        <v>0</v>
      </c>
      <c r="K378" s="243"/>
      <c r="L378" s="244"/>
      <c r="M378" s="245" t="s">
        <v>19</v>
      </c>
      <c r="N378" s="246" t="s">
        <v>45</v>
      </c>
      <c r="O378" s="83"/>
      <c r="P378" s="228">
        <f>O378*H378</f>
        <v>0</v>
      </c>
      <c r="Q378" s="228">
        <v>0.0028999999999999998</v>
      </c>
      <c r="R378" s="228">
        <f>Q378*H378</f>
        <v>0.086999999999999994</v>
      </c>
      <c r="S378" s="228">
        <v>0</v>
      </c>
      <c r="T378" s="229">
        <f>S378*H378</f>
        <v>0</v>
      </c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  <c r="AE378" s="37"/>
      <c r="AR378" s="230" t="s">
        <v>159</v>
      </c>
      <c r="AT378" s="230" t="s">
        <v>155</v>
      </c>
      <c r="AU378" s="230" t="s">
        <v>84</v>
      </c>
      <c r="AY378" s="16" t="s">
        <v>122</v>
      </c>
      <c r="BE378" s="231">
        <f>IF(N378="základní",J378,0)</f>
        <v>0</v>
      </c>
      <c r="BF378" s="231">
        <f>IF(N378="snížená",J378,0)</f>
        <v>0</v>
      </c>
      <c r="BG378" s="231">
        <f>IF(N378="zákl. přenesená",J378,0)</f>
        <v>0</v>
      </c>
      <c r="BH378" s="231">
        <f>IF(N378="sníž. přenesená",J378,0)</f>
        <v>0</v>
      </c>
      <c r="BI378" s="231">
        <f>IF(N378="nulová",J378,0)</f>
        <v>0</v>
      </c>
      <c r="BJ378" s="16" t="s">
        <v>82</v>
      </c>
      <c r="BK378" s="231">
        <f>ROUND(I378*H378,2)</f>
        <v>0</v>
      </c>
      <c r="BL378" s="16" t="s">
        <v>142</v>
      </c>
      <c r="BM378" s="230" t="s">
        <v>977</v>
      </c>
    </row>
    <row r="379" s="2" customFormat="1">
      <c r="A379" s="37"/>
      <c r="B379" s="38"/>
      <c r="C379" s="39"/>
      <c r="D379" s="232" t="s">
        <v>131</v>
      </c>
      <c r="E379" s="39"/>
      <c r="F379" s="233" t="s">
        <v>978</v>
      </c>
      <c r="G379" s="39"/>
      <c r="H379" s="39"/>
      <c r="I379" s="135"/>
      <c r="J379" s="39"/>
      <c r="K379" s="39"/>
      <c r="L379" s="43"/>
      <c r="M379" s="234"/>
      <c r="N379" s="235"/>
      <c r="O379" s="83"/>
      <c r="P379" s="83"/>
      <c r="Q379" s="83"/>
      <c r="R379" s="83"/>
      <c r="S379" s="83"/>
      <c r="T379" s="84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  <c r="AE379" s="37"/>
      <c r="AT379" s="16" t="s">
        <v>131</v>
      </c>
      <c r="AU379" s="16" t="s">
        <v>84</v>
      </c>
    </row>
    <row r="380" s="2" customFormat="1" ht="16.5" customHeight="1">
      <c r="A380" s="37"/>
      <c r="B380" s="38"/>
      <c r="C380" s="236" t="s">
        <v>979</v>
      </c>
      <c r="D380" s="236" t="s">
        <v>155</v>
      </c>
      <c r="E380" s="237" t="s">
        <v>980</v>
      </c>
      <c r="F380" s="238" t="s">
        <v>981</v>
      </c>
      <c r="G380" s="239" t="s">
        <v>266</v>
      </c>
      <c r="H380" s="240">
        <v>4</v>
      </c>
      <c r="I380" s="241"/>
      <c r="J380" s="242">
        <f>ROUND(I380*H380,2)</f>
        <v>0</v>
      </c>
      <c r="K380" s="243"/>
      <c r="L380" s="244"/>
      <c r="M380" s="245" t="s">
        <v>19</v>
      </c>
      <c r="N380" s="246" t="s">
        <v>45</v>
      </c>
      <c r="O380" s="83"/>
      <c r="P380" s="228">
        <f>O380*H380</f>
        <v>0</v>
      </c>
      <c r="Q380" s="228">
        <v>0</v>
      </c>
      <c r="R380" s="228">
        <f>Q380*H380</f>
        <v>0</v>
      </c>
      <c r="S380" s="228">
        <v>0</v>
      </c>
      <c r="T380" s="229">
        <f>S380*H380</f>
        <v>0</v>
      </c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  <c r="AE380" s="37"/>
      <c r="AR380" s="230" t="s">
        <v>159</v>
      </c>
      <c r="AT380" s="230" t="s">
        <v>155</v>
      </c>
      <c r="AU380" s="230" t="s">
        <v>84</v>
      </c>
      <c r="AY380" s="16" t="s">
        <v>122</v>
      </c>
      <c r="BE380" s="231">
        <f>IF(N380="základní",J380,0)</f>
        <v>0</v>
      </c>
      <c r="BF380" s="231">
        <f>IF(N380="snížená",J380,0)</f>
        <v>0</v>
      </c>
      <c r="BG380" s="231">
        <f>IF(N380="zákl. přenesená",J380,0)</f>
        <v>0</v>
      </c>
      <c r="BH380" s="231">
        <f>IF(N380="sníž. přenesená",J380,0)</f>
        <v>0</v>
      </c>
      <c r="BI380" s="231">
        <f>IF(N380="nulová",J380,0)</f>
        <v>0</v>
      </c>
      <c r="BJ380" s="16" t="s">
        <v>82</v>
      </c>
      <c r="BK380" s="231">
        <f>ROUND(I380*H380,2)</f>
        <v>0</v>
      </c>
      <c r="BL380" s="16" t="s">
        <v>142</v>
      </c>
      <c r="BM380" s="230" t="s">
        <v>982</v>
      </c>
    </row>
    <row r="381" s="2" customFormat="1" ht="16.5" customHeight="1">
      <c r="A381" s="37"/>
      <c r="B381" s="38"/>
      <c r="C381" s="236" t="s">
        <v>983</v>
      </c>
      <c r="D381" s="236" t="s">
        <v>155</v>
      </c>
      <c r="E381" s="237" t="s">
        <v>957</v>
      </c>
      <c r="F381" s="238" t="s">
        <v>958</v>
      </c>
      <c r="G381" s="239" t="s">
        <v>266</v>
      </c>
      <c r="H381" s="240">
        <v>30</v>
      </c>
      <c r="I381" s="241"/>
      <c r="J381" s="242">
        <f>ROUND(I381*H381,2)</f>
        <v>0</v>
      </c>
      <c r="K381" s="243"/>
      <c r="L381" s="244"/>
      <c r="M381" s="245" t="s">
        <v>19</v>
      </c>
      <c r="N381" s="246" t="s">
        <v>45</v>
      </c>
      <c r="O381" s="83"/>
      <c r="P381" s="228">
        <f>O381*H381</f>
        <v>0</v>
      </c>
      <c r="Q381" s="228">
        <v>0</v>
      </c>
      <c r="R381" s="228">
        <f>Q381*H381</f>
        <v>0</v>
      </c>
      <c r="S381" s="228">
        <v>0</v>
      </c>
      <c r="T381" s="229">
        <f>S381*H381</f>
        <v>0</v>
      </c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  <c r="AE381" s="37"/>
      <c r="AR381" s="230" t="s">
        <v>159</v>
      </c>
      <c r="AT381" s="230" t="s">
        <v>155</v>
      </c>
      <c r="AU381" s="230" t="s">
        <v>84</v>
      </c>
      <c r="AY381" s="16" t="s">
        <v>122</v>
      </c>
      <c r="BE381" s="231">
        <f>IF(N381="základní",J381,0)</f>
        <v>0</v>
      </c>
      <c r="BF381" s="231">
        <f>IF(N381="snížená",J381,0)</f>
        <v>0</v>
      </c>
      <c r="BG381" s="231">
        <f>IF(N381="zákl. přenesená",J381,0)</f>
        <v>0</v>
      </c>
      <c r="BH381" s="231">
        <f>IF(N381="sníž. přenesená",J381,0)</f>
        <v>0</v>
      </c>
      <c r="BI381" s="231">
        <f>IF(N381="nulová",J381,0)</f>
        <v>0</v>
      </c>
      <c r="BJ381" s="16" t="s">
        <v>82</v>
      </c>
      <c r="BK381" s="231">
        <f>ROUND(I381*H381,2)</f>
        <v>0</v>
      </c>
      <c r="BL381" s="16" t="s">
        <v>142</v>
      </c>
      <c r="BM381" s="230" t="s">
        <v>984</v>
      </c>
    </row>
    <row r="382" s="2" customFormat="1">
      <c r="A382" s="37"/>
      <c r="B382" s="38"/>
      <c r="C382" s="39"/>
      <c r="D382" s="232" t="s">
        <v>131</v>
      </c>
      <c r="E382" s="39"/>
      <c r="F382" s="233" t="s">
        <v>985</v>
      </c>
      <c r="G382" s="39"/>
      <c r="H382" s="39"/>
      <c r="I382" s="135"/>
      <c r="J382" s="39"/>
      <c r="K382" s="39"/>
      <c r="L382" s="43"/>
      <c r="M382" s="234"/>
      <c r="N382" s="235"/>
      <c r="O382" s="83"/>
      <c r="P382" s="83"/>
      <c r="Q382" s="83"/>
      <c r="R382" s="83"/>
      <c r="S382" s="83"/>
      <c r="T382" s="84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  <c r="AE382" s="37"/>
      <c r="AT382" s="16" t="s">
        <v>131</v>
      </c>
      <c r="AU382" s="16" t="s">
        <v>84</v>
      </c>
    </row>
    <row r="383" s="2" customFormat="1" ht="33" customHeight="1">
      <c r="A383" s="37"/>
      <c r="B383" s="38"/>
      <c r="C383" s="218" t="s">
        <v>986</v>
      </c>
      <c r="D383" s="218" t="s">
        <v>125</v>
      </c>
      <c r="E383" s="219" t="s">
        <v>777</v>
      </c>
      <c r="F383" s="220" t="s">
        <v>778</v>
      </c>
      <c r="G383" s="221" t="s">
        <v>141</v>
      </c>
      <c r="H383" s="222">
        <v>1.3999999999999999</v>
      </c>
      <c r="I383" s="223"/>
      <c r="J383" s="224">
        <f>ROUND(I383*H383,2)</f>
        <v>0</v>
      </c>
      <c r="K383" s="225"/>
      <c r="L383" s="43"/>
      <c r="M383" s="226" t="s">
        <v>19</v>
      </c>
      <c r="N383" s="227" t="s">
        <v>45</v>
      </c>
      <c r="O383" s="83"/>
      <c r="P383" s="228">
        <f>O383*H383</f>
        <v>0</v>
      </c>
      <c r="Q383" s="228">
        <v>0.085650000000000004</v>
      </c>
      <c r="R383" s="228">
        <f>Q383*H383</f>
        <v>0.11991</v>
      </c>
      <c r="S383" s="228">
        <v>0</v>
      </c>
      <c r="T383" s="229">
        <f>S383*H383</f>
        <v>0</v>
      </c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  <c r="AE383" s="37"/>
      <c r="AR383" s="230" t="s">
        <v>142</v>
      </c>
      <c r="AT383" s="230" t="s">
        <v>125</v>
      </c>
      <c r="AU383" s="230" t="s">
        <v>84</v>
      </c>
      <c r="AY383" s="16" t="s">
        <v>122</v>
      </c>
      <c r="BE383" s="231">
        <f>IF(N383="základní",J383,0)</f>
        <v>0</v>
      </c>
      <c r="BF383" s="231">
        <f>IF(N383="snížená",J383,0)</f>
        <v>0</v>
      </c>
      <c r="BG383" s="231">
        <f>IF(N383="zákl. přenesená",J383,0)</f>
        <v>0</v>
      </c>
      <c r="BH383" s="231">
        <f>IF(N383="sníž. přenesená",J383,0)</f>
        <v>0</v>
      </c>
      <c r="BI383" s="231">
        <f>IF(N383="nulová",J383,0)</f>
        <v>0</v>
      </c>
      <c r="BJ383" s="16" t="s">
        <v>82</v>
      </c>
      <c r="BK383" s="231">
        <f>ROUND(I383*H383,2)</f>
        <v>0</v>
      </c>
      <c r="BL383" s="16" t="s">
        <v>142</v>
      </c>
      <c r="BM383" s="230" t="s">
        <v>987</v>
      </c>
    </row>
    <row r="384" s="2" customFormat="1">
      <c r="A384" s="37"/>
      <c r="B384" s="38"/>
      <c r="C384" s="39"/>
      <c r="D384" s="232" t="s">
        <v>196</v>
      </c>
      <c r="E384" s="39"/>
      <c r="F384" s="233" t="s">
        <v>780</v>
      </c>
      <c r="G384" s="39"/>
      <c r="H384" s="39"/>
      <c r="I384" s="135"/>
      <c r="J384" s="39"/>
      <c r="K384" s="39"/>
      <c r="L384" s="43"/>
      <c r="M384" s="234"/>
      <c r="N384" s="235"/>
      <c r="O384" s="83"/>
      <c r="P384" s="83"/>
      <c r="Q384" s="83"/>
      <c r="R384" s="83"/>
      <c r="S384" s="83"/>
      <c r="T384" s="84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  <c r="AE384" s="37"/>
      <c r="AT384" s="16" t="s">
        <v>196</v>
      </c>
      <c r="AU384" s="16" t="s">
        <v>84</v>
      </c>
    </row>
    <row r="385" s="2" customFormat="1">
      <c r="A385" s="37"/>
      <c r="B385" s="38"/>
      <c r="C385" s="39"/>
      <c r="D385" s="232" t="s">
        <v>131</v>
      </c>
      <c r="E385" s="39"/>
      <c r="F385" s="233" t="s">
        <v>988</v>
      </c>
      <c r="G385" s="39"/>
      <c r="H385" s="39"/>
      <c r="I385" s="135"/>
      <c r="J385" s="39"/>
      <c r="K385" s="39"/>
      <c r="L385" s="43"/>
      <c r="M385" s="234"/>
      <c r="N385" s="235"/>
      <c r="O385" s="83"/>
      <c r="P385" s="83"/>
      <c r="Q385" s="83"/>
      <c r="R385" s="83"/>
      <c r="S385" s="83"/>
      <c r="T385" s="84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  <c r="AE385" s="37"/>
      <c r="AT385" s="16" t="s">
        <v>131</v>
      </c>
      <c r="AU385" s="16" t="s">
        <v>84</v>
      </c>
    </row>
    <row r="386" s="2" customFormat="1" ht="21.75" customHeight="1">
      <c r="A386" s="37"/>
      <c r="B386" s="38"/>
      <c r="C386" s="218" t="s">
        <v>989</v>
      </c>
      <c r="D386" s="218" t="s">
        <v>125</v>
      </c>
      <c r="E386" s="219" t="s">
        <v>733</v>
      </c>
      <c r="F386" s="220" t="s">
        <v>734</v>
      </c>
      <c r="G386" s="221" t="s">
        <v>141</v>
      </c>
      <c r="H386" s="222">
        <v>1.6000000000000001</v>
      </c>
      <c r="I386" s="223"/>
      <c r="J386" s="224">
        <f>ROUND(I386*H386,2)</f>
        <v>0</v>
      </c>
      <c r="K386" s="225"/>
      <c r="L386" s="43"/>
      <c r="M386" s="226" t="s">
        <v>19</v>
      </c>
      <c r="N386" s="227" t="s">
        <v>45</v>
      </c>
      <c r="O386" s="83"/>
      <c r="P386" s="228">
        <f>O386*H386</f>
        <v>0</v>
      </c>
      <c r="Q386" s="228">
        <v>0.16700000000000001</v>
      </c>
      <c r="R386" s="228">
        <f>Q386*H386</f>
        <v>0.26720000000000005</v>
      </c>
      <c r="S386" s="228">
        <v>0</v>
      </c>
      <c r="T386" s="229">
        <f>S386*H386</f>
        <v>0</v>
      </c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  <c r="AE386" s="37"/>
      <c r="AR386" s="230" t="s">
        <v>142</v>
      </c>
      <c r="AT386" s="230" t="s">
        <v>125</v>
      </c>
      <c r="AU386" s="230" t="s">
        <v>84</v>
      </c>
      <c r="AY386" s="16" t="s">
        <v>122</v>
      </c>
      <c r="BE386" s="231">
        <f>IF(N386="základní",J386,0)</f>
        <v>0</v>
      </c>
      <c r="BF386" s="231">
        <f>IF(N386="snížená",J386,0)</f>
        <v>0</v>
      </c>
      <c r="BG386" s="231">
        <f>IF(N386="zákl. přenesená",J386,0)</f>
        <v>0</v>
      </c>
      <c r="BH386" s="231">
        <f>IF(N386="sníž. přenesená",J386,0)</f>
        <v>0</v>
      </c>
      <c r="BI386" s="231">
        <f>IF(N386="nulová",J386,0)</f>
        <v>0</v>
      </c>
      <c r="BJ386" s="16" t="s">
        <v>82</v>
      </c>
      <c r="BK386" s="231">
        <f>ROUND(I386*H386,2)</f>
        <v>0</v>
      </c>
      <c r="BL386" s="16" t="s">
        <v>142</v>
      </c>
      <c r="BM386" s="230" t="s">
        <v>990</v>
      </c>
    </row>
    <row r="387" s="2" customFormat="1">
      <c r="A387" s="37"/>
      <c r="B387" s="38"/>
      <c r="C387" s="39"/>
      <c r="D387" s="232" t="s">
        <v>131</v>
      </c>
      <c r="E387" s="39"/>
      <c r="F387" s="233" t="s">
        <v>991</v>
      </c>
      <c r="G387" s="39"/>
      <c r="H387" s="39"/>
      <c r="I387" s="135"/>
      <c r="J387" s="39"/>
      <c r="K387" s="39"/>
      <c r="L387" s="43"/>
      <c r="M387" s="234"/>
      <c r="N387" s="235"/>
      <c r="O387" s="83"/>
      <c r="P387" s="83"/>
      <c r="Q387" s="83"/>
      <c r="R387" s="83"/>
      <c r="S387" s="83"/>
      <c r="T387" s="84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  <c r="AE387" s="37"/>
      <c r="AT387" s="16" t="s">
        <v>131</v>
      </c>
      <c r="AU387" s="16" t="s">
        <v>84</v>
      </c>
    </row>
    <row r="388" s="12" customFormat="1" ht="22.8" customHeight="1">
      <c r="A388" s="12"/>
      <c r="B388" s="202"/>
      <c r="C388" s="203"/>
      <c r="D388" s="204" t="s">
        <v>73</v>
      </c>
      <c r="E388" s="216" t="s">
        <v>992</v>
      </c>
      <c r="F388" s="216" t="s">
        <v>993</v>
      </c>
      <c r="G388" s="203"/>
      <c r="H388" s="203"/>
      <c r="I388" s="206"/>
      <c r="J388" s="217">
        <f>BK388</f>
        <v>0</v>
      </c>
      <c r="K388" s="203"/>
      <c r="L388" s="208"/>
      <c r="M388" s="209"/>
      <c r="N388" s="210"/>
      <c r="O388" s="210"/>
      <c r="P388" s="211">
        <f>SUM(P389:P397)</f>
        <v>0</v>
      </c>
      <c r="Q388" s="210"/>
      <c r="R388" s="211">
        <f>SUM(R389:R397)</f>
        <v>10.632149999999999</v>
      </c>
      <c r="S388" s="210"/>
      <c r="T388" s="212">
        <f>SUM(T389:T397)</f>
        <v>0</v>
      </c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R388" s="213" t="s">
        <v>82</v>
      </c>
      <c r="AT388" s="214" t="s">
        <v>73</v>
      </c>
      <c r="AU388" s="214" t="s">
        <v>82</v>
      </c>
      <c r="AY388" s="213" t="s">
        <v>122</v>
      </c>
      <c r="BK388" s="215">
        <f>SUM(BK389:BK397)</f>
        <v>0</v>
      </c>
    </row>
    <row r="389" s="2" customFormat="1" ht="16.5" customHeight="1">
      <c r="A389" s="37"/>
      <c r="B389" s="38"/>
      <c r="C389" s="218" t="s">
        <v>994</v>
      </c>
      <c r="D389" s="218" t="s">
        <v>125</v>
      </c>
      <c r="E389" s="219" t="s">
        <v>995</v>
      </c>
      <c r="F389" s="220" t="s">
        <v>996</v>
      </c>
      <c r="G389" s="221" t="s">
        <v>141</v>
      </c>
      <c r="H389" s="222">
        <v>33</v>
      </c>
      <c r="I389" s="223"/>
      <c r="J389" s="224">
        <f>ROUND(I389*H389,2)</f>
        <v>0</v>
      </c>
      <c r="K389" s="225"/>
      <c r="L389" s="43"/>
      <c r="M389" s="226" t="s">
        <v>19</v>
      </c>
      <c r="N389" s="227" t="s">
        <v>45</v>
      </c>
      <c r="O389" s="83"/>
      <c r="P389" s="228">
        <f>O389*H389</f>
        <v>0</v>
      </c>
      <c r="Q389" s="228">
        <v>0.00068999999999999997</v>
      </c>
      <c r="R389" s="228">
        <f>Q389*H389</f>
        <v>0.022769999999999999</v>
      </c>
      <c r="S389" s="228">
        <v>0</v>
      </c>
      <c r="T389" s="229">
        <f>S389*H389</f>
        <v>0</v>
      </c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  <c r="AE389" s="37"/>
      <c r="AR389" s="230" t="s">
        <v>142</v>
      </c>
      <c r="AT389" s="230" t="s">
        <v>125</v>
      </c>
      <c r="AU389" s="230" t="s">
        <v>84</v>
      </c>
      <c r="AY389" s="16" t="s">
        <v>122</v>
      </c>
      <c r="BE389" s="231">
        <f>IF(N389="základní",J389,0)</f>
        <v>0</v>
      </c>
      <c r="BF389" s="231">
        <f>IF(N389="snížená",J389,0)</f>
        <v>0</v>
      </c>
      <c r="BG389" s="231">
        <f>IF(N389="zákl. přenesená",J389,0)</f>
        <v>0</v>
      </c>
      <c r="BH389" s="231">
        <f>IF(N389="sníž. přenesená",J389,0)</f>
        <v>0</v>
      </c>
      <c r="BI389" s="231">
        <f>IF(N389="nulová",J389,0)</f>
        <v>0</v>
      </c>
      <c r="BJ389" s="16" t="s">
        <v>82</v>
      </c>
      <c r="BK389" s="231">
        <f>ROUND(I389*H389,2)</f>
        <v>0</v>
      </c>
      <c r="BL389" s="16" t="s">
        <v>142</v>
      </c>
      <c r="BM389" s="230" t="s">
        <v>997</v>
      </c>
    </row>
    <row r="390" s="2" customFormat="1">
      <c r="A390" s="37"/>
      <c r="B390" s="38"/>
      <c r="C390" s="39"/>
      <c r="D390" s="232" t="s">
        <v>131</v>
      </c>
      <c r="E390" s="39"/>
      <c r="F390" s="233" t="s">
        <v>998</v>
      </c>
      <c r="G390" s="39"/>
      <c r="H390" s="39"/>
      <c r="I390" s="135"/>
      <c r="J390" s="39"/>
      <c r="K390" s="39"/>
      <c r="L390" s="43"/>
      <c r="M390" s="234"/>
      <c r="N390" s="235"/>
      <c r="O390" s="83"/>
      <c r="P390" s="83"/>
      <c r="Q390" s="83"/>
      <c r="R390" s="83"/>
      <c r="S390" s="83"/>
      <c r="T390" s="84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  <c r="AE390" s="37"/>
      <c r="AT390" s="16" t="s">
        <v>131</v>
      </c>
      <c r="AU390" s="16" t="s">
        <v>84</v>
      </c>
    </row>
    <row r="391" s="2" customFormat="1" ht="16.5" customHeight="1">
      <c r="A391" s="37"/>
      <c r="B391" s="38"/>
      <c r="C391" s="236" t="s">
        <v>999</v>
      </c>
      <c r="D391" s="236" t="s">
        <v>155</v>
      </c>
      <c r="E391" s="237" t="s">
        <v>1000</v>
      </c>
      <c r="F391" s="238" t="s">
        <v>1001</v>
      </c>
      <c r="G391" s="239" t="s">
        <v>226</v>
      </c>
      <c r="H391" s="240">
        <v>8.5</v>
      </c>
      <c r="I391" s="241"/>
      <c r="J391" s="242">
        <f>ROUND(I391*H391,2)</f>
        <v>0</v>
      </c>
      <c r="K391" s="243"/>
      <c r="L391" s="244"/>
      <c r="M391" s="245" t="s">
        <v>19</v>
      </c>
      <c r="N391" s="246" t="s">
        <v>45</v>
      </c>
      <c r="O391" s="83"/>
      <c r="P391" s="228">
        <f>O391*H391</f>
        <v>0</v>
      </c>
      <c r="Q391" s="228">
        <v>1</v>
      </c>
      <c r="R391" s="228">
        <f>Q391*H391</f>
        <v>8.5</v>
      </c>
      <c r="S391" s="228">
        <v>0</v>
      </c>
      <c r="T391" s="229">
        <f>S391*H391</f>
        <v>0</v>
      </c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  <c r="AE391" s="37"/>
      <c r="AR391" s="230" t="s">
        <v>159</v>
      </c>
      <c r="AT391" s="230" t="s">
        <v>155</v>
      </c>
      <c r="AU391" s="230" t="s">
        <v>84</v>
      </c>
      <c r="AY391" s="16" t="s">
        <v>122</v>
      </c>
      <c r="BE391" s="231">
        <f>IF(N391="základní",J391,0)</f>
        <v>0</v>
      </c>
      <c r="BF391" s="231">
        <f>IF(N391="snížená",J391,0)</f>
        <v>0</v>
      </c>
      <c r="BG391" s="231">
        <f>IF(N391="zákl. přenesená",J391,0)</f>
        <v>0</v>
      </c>
      <c r="BH391" s="231">
        <f>IF(N391="sníž. přenesená",J391,0)</f>
        <v>0</v>
      </c>
      <c r="BI391" s="231">
        <f>IF(N391="nulová",J391,0)</f>
        <v>0</v>
      </c>
      <c r="BJ391" s="16" t="s">
        <v>82</v>
      </c>
      <c r="BK391" s="231">
        <f>ROUND(I391*H391,2)</f>
        <v>0</v>
      </c>
      <c r="BL391" s="16" t="s">
        <v>142</v>
      </c>
      <c r="BM391" s="230" t="s">
        <v>1002</v>
      </c>
    </row>
    <row r="392" s="2" customFormat="1">
      <c r="A392" s="37"/>
      <c r="B392" s="38"/>
      <c r="C392" s="39"/>
      <c r="D392" s="232" t="s">
        <v>131</v>
      </c>
      <c r="E392" s="39"/>
      <c r="F392" s="233" t="s">
        <v>1003</v>
      </c>
      <c r="G392" s="39"/>
      <c r="H392" s="39"/>
      <c r="I392" s="135"/>
      <c r="J392" s="39"/>
      <c r="K392" s="39"/>
      <c r="L392" s="43"/>
      <c r="M392" s="234"/>
      <c r="N392" s="235"/>
      <c r="O392" s="83"/>
      <c r="P392" s="83"/>
      <c r="Q392" s="83"/>
      <c r="R392" s="83"/>
      <c r="S392" s="83"/>
      <c r="T392" s="84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  <c r="AE392" s="37"/>
      <c r="AT392" s="16" t="s">
        <v>131</v>
      </c>
      <c r="AU392" s="16" t="s">
        <v>84</v>
      </c>
    </row>
    <row r="393" s="2" customFormat="1" ht="16.5" customHeight="1">
      <c r="A393" s="37"/>
      <c r="B393" s="38"/>
      <c r="C393" s="236" t="s">
        <v>1004</v>
      </c>
      <c r="D393" s="236" t="s">
        <v>155</v>
      </c>
      <c r="E393" s="237" t="s">
        <v>224</v>
      </c>
      <c r="F393" s="238" t="s">
        <v>225</v>
      </c>
      <c r="G393" s="239" t="s">
        <v>226</v>
      </c>
      <c r="H393" s="240">
        <v>1.7</v>
      </c>
      <c r="I393" s="241"/>
      <c r="J393" s="242">
        <f>ROUND(I393*H393,2)</f>
        <v>0</v>
      </c>
      <c r="K393" s="243"/>
      <c r="L393" s="244"/>
      <c r="M393" s="245" t="s">
        <v>19</v>
      </c>
      <c r="N393" s="246" t="s">
        <v>45</v>
      </c>
      <c r="O393" s="83"/>
      <c r="P393" s="228">
        <f>O393*H393</f>
        <v>0</v>
      </c>
      <c r="Q393" s="228">
        <v>1</v>
      </c>
      <c r="R393" s="228">
        <f>Q393*H393</f>
        <v>1.7</v>
      </c>
      <c r="S393" s="228">
        <v>0</v>
      </c>
      <c r="T393" s="229">
        <f>S393*H393</f>
        <v>0</v>
      </c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  <c r="AE393" s="37"/>
      <c r="AR393" s="230" t="s">
        <v>159</v>
      </c>
      <c r="AT393" s="230" t="s">
        <v>155</v>
      </c>
      <c r="AU393" s="230" t="s">
        <v>84</v>
      </c>
      <c r="AY393" s="16" t="s">
        <v>122</v>
      </c>
      <c r="BE393" s="231">
        <f>IF(N393="základní",J393,0)</f>
        <v>0</v>
      </c>
      <c r="BF393" s="231">
        <f>IF(N393="snížená",J393,0)</f>
        <v>0</v>
      </c>
      <c r="BG393" s="231">
        <f>IF(N393="zákl. přenesená",J393,0)</f>
        <v>0</v>
      </c>
      <c r="BH393" s="231">
        <f>IF(N393="sníž. přenesená",J393,0)</f>
        <v>0</v>
      </c>
      <c r="BI393" s="231">
        <f>IF(N393="nulová",J393,0)</f>
        <v>0</v>
      </c>
      <c r="BJ393" s="16" t="s">
        <v>82</v>
      </c>
      <c r="BK393" s="231">
        <f>ROUND(I393*H393,2)</f>
        <v>0</v>
      </c>
      <c r="BL393" s="16" t="s">
        <v>142</v>
      </c>
      <c r="BM393" s="230" t="s">
        <v>1005</v>
      </c>
    </row>
    <row r="394" s="2" customFormat="1">
      <c r="A394" s="37"/>
      <c r="B394" s="38"/>
      <c r="C394" s="39"/>
      <c r="D394" s="232" t="s">
        <v>131</v>
      </c>
      <c r="E394" s="39"/>
      <c r="F394" s="233" t="s">
        <v>1006</v>
      </c>
      <c r="G394" s="39"/>
      <c r="H394" s="39"/>
      <c r="I394" s="135"/>
      <c r="J394" s="39"/>
      <c r="K394" s="39"/>
      <c r="L394" s="43"/>
      <c r="M394" s="234"/>
      <c r="N394" s="235"/>
      <c r="O394" s="83"/>
      <c r="P394" s="83"/>
      <c r="Q394" s="83"/>
      <c r="R394" s="83"/>
      <c r="S394" s="83"/>
      <c r="T394" s="84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  <c r="AE394" s="37"/>
      <c r="AT394" s="16" t="s">
        <v>131</v>
      </c>
      <c r="AU394" s="16" t="s">
        <v>84</v>
      </c>
    </row>
    <row r="395" s="2" customFormat="1" ht="21.75" customHeight="1">
      <c r="A395" s="37"/>
      <c r="B395" s="38"/>
      <c r="C395" s="218" t="s">
        <v>1007</v>
      </c>
      <c r="D395" s="218" t="s">
        <v>125</v>
      </c>
      <c r="E395" s="219" t="s">
        <v>1008</v>
      </c>
      <c r="F395" s="220" t="s">
        <v>1009</v>
      </c>
      <c r="G395" s="221" t="s">
        <v>232</v>
      </c>
      <c r="H395" s="222">
        <v>2</v>
      </c>
      <c r="I395" s="223"/>
      <c r="J395" s="224">
        <f>ROUND(I395*H395,2)</f>
        <v>0</v>
      </c>
      <c r="K395" s="225"/>
      <c r="L395" s="43"/>
      <c r="M395" s="226" t="s">
        <v>19</v>
      </c>
      <c r="N395" s="227" t="s">
        <v>45</v>
      </c>
      <c r="O395" s="83"/>
      <c r="P395" s="228">
        <f>O395*H395</f>
        <v>0</v>
      </c>
      <c r="Q395" s="228">
        <v>0.20469000000000001</v>
      </c>
      <c r="R395" s="228">
        <f>Q395*H395</f>
        <v>0.40938000000000002</v>
      </c>
      <c r="S395" s="228">
        <v>0</v>
      </c>
      <c r="T395" s="229">
        <f>S395*H395</f>
        <v>0</v>
      </c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  <c r="AE395" s="37"/>
      <c r="AR395" s="230" t="s">
        <v>142</v>
      </c>
      <c r="AT395" s="230" t="s">
        <v>125</v>
      </c>
      <c r="AU395" s="230" t="s">
        <v>84</v>
      </c>
      <c r="AY395" s="16" t="s">
        <v>122</v>
      </c>
      <c r="BE395" s="231">
        <f>IF(N395="základní",J395,0)</f>
        <v>0</v>
      </c>
      <c r="BF395" s="231">
        <f>IF(N395="snížená",J395,0)</f>
        <v>0</v>
      </c>
      <c r="BG395" s="231">
        <f>IF(N395="zákl. přenesená",J395,0)</f>
        <v>0</v>
      </c>
      <c r="BH395" s="231">
        <f>IF(N395="sníž. přenesená",J395,0)</f>
        <v>0</v>
      </c>
      <c r="BI395" s="231">
        <f>IF(N395="nulová",J395,0)</f>
        <v>0</v>
      </c>
      <c r="BJ395" s="16" t="s">
        <v>82</v>
      </c>
      <c r="BK395" s="231">
        <f>ROUND(I395*H395,2)</f>
        <v>0</v>
      </c>
      <c r="BL395" s="16" t="s">
        <v>142</v>
      </c>
      <c r="BM395" s="230" t="s">
        <v>1010</v>
      </c>
    </row>
    <row r="396" s="2" customFormat="1">
      <c r="A396" s="37"/>
      <c r="B396" s="38"/>
      <c r="C396" s="39"/>
      <c r="D396" s="232" t="s">
        <v>196</v>
      </c>
      <c r="E396" s="39"/>
      <c r="F396" s="233" t="s">
        <v>1011</v>
      </c>
      <c r="G396" s="39"/>
      <c r="H396" s="39"/>
      <c r="I396" s="135"/>
      <c r="J396" s="39"/>
      <c r="K396" s="39"/>
      <c r="L396" s="43"/>
      <c r="M396" s="234"/>
      <c r="N396" s="235"/>
      <c r="O396" s="83"/>
      <c r="P396" s="83"/>
      <c r="Q396" s="83"/>
      <c r="R396" s="83"/>
      <c r="S396" s="83"/>
      <c r="T396" s="84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  <c r="AE396" s="37"/>
      <c r="AT396" s="16" t="s">
        <v>196</v>
      </c>
      <c r="AU396" s="16" t="s">
        <v>84</v>
      </c>
    </row>
    <row r="397" s="2" customFormat="1">
      <c r="A397" s="37"/>
      <c r="B397" s="38"/>
      <c r="C397" s="39"/>
      <c r="D397" s="232" t="s">
        <v>131</v>
      </c>
      <c r="E397" s="39"/>
      <c r="F397" s="233" t="s">
        <v>1012</v>
      </c>
      <c r="G397" s="39"/>
      <c r="H397" s="39"/>
      <c r="I397" s="135"/>
      <c r="J397" s="39"/>
      <c r="K397" s="39"/>
      <c r="L397" s="43"/>
      <c r="M397" s="234"/>
      <c r="N397" s="235"/>
      <c r="O397" s="83"/>
      <c r="P397" s="83"/>
      <c r="Q397" s="83"/>
      <c r="R397" s="83"/>
      <c r="S397" s="83"/>
      <c r="T397" s="84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  <c r="AE397" s="37"/>
      <c r="AT397" s="16" t="s">
        <v>131</v>
      </c>
      <c r="AU397" s="16" t="s">
        <v>84</v>
      </c>
    </row>
    <row r="398" s="12" customFormat="1" ht="22.8" customHeight="1">
      <c r="A398" s="12"/>
      <c r="B398" s="202"/>
      <c r="C398" s="203"/>
      <c r="D398" s="204" t="s">
        <v>73</v>
      </c>
      <c r="E398" s="216" t="s">
        <v>1013</v>
      </c>
      <c r="F398" s="216" t="s">
        <v>1014</v>
      </c>
      <c r="G398" s="203"/>
      <c r="H398" s="203"/>
      <c r="I398" s="206"/>
      <c r="J398" s="217">
        <f>BK398</f>
        <v>0</v>
      </c>
      <c r="K398" s="203"/>
      <c r="L398" s="208"/>
      <c r="M398" s="209"/>
      <c r="N398" s="210"/>
      <c r="O398" s="210"/>
      <c r="P398" s="211">
        <f>SUM(P399:P415)</f>
        <v>0</v>
      </c>
      <c r="Q398" s="210"/>
      <c r="R398" s="211">
        <f>SUM(R399:R415)</f>
        <v>5.2066559999999997</v>
      </c>
      <c r="S398" s="210"/>
      <c r="T398" s="212">
        <f>SUM(T399:T415)</f>
        <v>0</v>
      </c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R398" s="213" t="s">
        <v>82</v>
      </c>
      <c r="AT398" s="214" t="s">
        <v>73</v>
      </c>
      <c r="AU398" s="214" t="s">
        <v>82</v>
      </c>
      <c r="AY398" s="213" t="s">
        <v>122</v>
      </c>
      <c r="BK398" s="215">
        <f>SUM(BK399:BK415)</f>
        <v>0</v>
      </c>
    </row>
    <row r="399" s="2" customFormat="1" ht="16.5" customHeight="1">
      <c r="A399" s="37"/>
      <c r="B399" s="38"/>
      <c r="C399" s="218" t="s">
        <v>1015</v>
      </c>
      <c r="D399" s="218" t="s">
        <v>125</v>
      </c>
      <c r="E399" s="219" t="s">
        <v>1016</v>
      </c>
      <c r="F399" s="220" t="s">
        <v>1017</v>
      </c>
      <c r="G399" s="221" t="s">
        <v>158</v>
      </c>
      <c r="H399" s="222">
        <v>2.0699999999999998</v>
      </c>
      <c r="I399" s="223"/>
      <c r="J399" s="224">
        <f>ROUND(I399*H399,2)</f>
        <v>0</v>
      </c>
      <c r="K399" s="225"/>
      <c r="L399" s="43"/>
      <c r="M399" s="226" t="s">
        <v>19</v>
      </c>
      <c r="N399" s="227" t="s">
        <v>45</v>
      </c>
      <c r="O399" s="83"/>
      <c r="P399" s="228">
        <f>O399*H399</f>
        <v>0</v>
      </c>
      <c r="Q399" s="228">
        <v>0</v>
      </c>
      <c r="R399" s="228">
        <f>Q399*H399</f>
        <v>0</v>
      </c>
      <c r="S399" s="228">
        <v>0</v>
      </c>
      <c r="T399" s="229">
        <f>S399*H399</f>
        <v>0</v>
      </c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  <c r="AE399" s="37"/>
      <c r="AR399" s="230" t="s">
        <v>142</v>
      </c>
      <c r="AT399" s="230" t="s">
        <v>125</v>
      </c>
      <c r="AU399" s="230" t="s">
        <v>84</v>
      </c>
      <c r="AY399" s="16" t="s">
        <v>122</v>
      </c>
      <c r="BE399" s="231">
        <f>IF(N399="základní",J399,0)</f>
        <v>0</v>
      </c>
      <c r="BF399" s="231">
        <f>IF(N399="snížená",J399,0)</f>
        <v>0</v>
      </c>
      <c r="BG399" s="231">
        <f>IF(N399="zákl. přenesená",J399,0)</f>
        <v>0</v>
      </c>
      <c r="BH399" s="231">
        <f>IF(N399="sníž. přenesená",J399,0)</f>
        <v>0</v>
      </c>
      <c r="BI399" s="231">
        <f>IF(N399="nulová",J399,0)</f>
        <v>0</v>
      </c>
      <c r="BJ399" s="16" t="s">
        <v>82</v>
      </c>
      <c r="BK399" s="231">
        <f>ROUND(I399*H399,2)</f>
        <v>0</v>
      </c>
      <c r="BL399" s="16" t="s">
        <v>142</v>
      </c>
      <c r="BM399" s="230" t="s">
        <v>1018</v>
      </c>
    </row>
    <row r="400" s="2" customFormat="1">
      <c r="A400" s="37"/>
      <c r="B400" s="38"/>
      <c r="C400" s="39"/>
      <c r="D400" s="232" t="s">
        <v>131</v>
      </c>
      <c r="E400" s="39"/>
      <c r="F400" s="233" t="s">
        <v>1019</v>
      </c>
      <c r="G400" s="39"/>
      <c r="H400" s="39"/>
      <c r="I400" s="135"/>
      <c r="J400" s="39"/>
      <c r="K400" s="39"/>
      <c r="L400" s="43"/>
      <c r="M400" s="234"/>
      <c r="N400" s="235"/>
      <c r="O400" s="83"/>
      <c r="P400" s="83"/>
      <c r="Q400" s="83"/>
      <c r="R400" s="83"/>
      <c r="S400" s="83"/>
      <c r="T400" s="84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  <c r="AE400" s="37"/>
      <c r="AT400" s="16" t="s">
        <v>131</v>
      </c>
      <c r="AU400" s="16" t="s">
        <v>84</v>
      </c>
    </row>
    <row r="401" s="2" customFormat="1" ht="21.75" customHeight="1">
      <c r="A401" s="37"/>
      <c r="B401" s="38"/>
      <c r="C401" s="218" t="s">
        <v>1020</v>
      </c>
      <c r="D401" s="218" t="s">
        <v>125</v>
      </c>
      <c r="E401" s="219" t="s">
        <v>1021</v>
      </c>
      <c r="F401" s="220" t="s">
        <v>1022</v>
      </c>
      <c r="G401" s="221" t="s">
        <v>232</v>
      </c>
      <c r="H401" s="222">
        <v>23</v>
      </c>
      <c r="I401" s="223"/>
      <c r="J401" s="224">
        <f>ROUND(I401*H401,2)</f>
        <v>0</v>
      </c>
      <c r="K401" s="225"/>
      <c r="L401" s="43"/>
      <c r="M401" s="226" t="s">
        <v>19</v>
      </c>
      <c r="N401" s="227" t="s">
        <v>45</v>
      </c>
      <c r="O401" s="83"/>
      <c r="P401" s="228">
        <f>O401*H401</f>
        <v>0</v>
      </c>
      <c r="Q401" s="228">
        <v>1.0000000000000001E-05</v>
      </c>
      <c r="R401" s="228">
        <f>Q401*H401</f>
        <v>0.00023000000000000001</v>
      </c>
      <c r="S401" s="228">
        <v>0</v>
      </c>
      <c r="T401" s="229">
        <f>S401*H401</f>
        <v>0</v>
      </c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  <c r="AE401" s="37"/>
      <c r="AR401" s="230" t="s">
        <v>142</v>
      </c>
      <c r="AT401" s="230" t="s">
        <v>125</v>
      </c>
      <c r="AU401" s="230" t="s">
        <v>84</v>
      </c>
      <c r="AY401" s="16" t="s">
        <v>122</v>
      </c>
      <c r="BE401" s="231">
        <f>IF(N401="základní",J401,0)</f>
        <v>0</v>
      </c>
      <c r="BF401" s="231">
        <f>IF(N401="snížená",J401,0)</f>
        <v>0</v>
      </c>
      <c r="BG401" s="231">
        <f>IF(N401="zákl. přenesená",J401,0)</f>
        <v>0</v>
      </c>
      <c r="BH401" s="231">
        <f>IF(N401="sníž. přenesená",J401,0)</f>
        <v>0</v>
      </c>
      <c r="BI401" s="231">
        <f>IF(N401="nulová",J401,0)</f>
        <v>0</v>
      </c>
      <c r="BJ401" s="16" t="s">
        <v>82</v>
      </c>
      <c r="BK401" s="231">
        <f>ROUND(I401*H401,2)</f>
        <v>0</v>
      </c>
      <c r="BL401" s="16" t="s">
        <v>142</v>
      </c>
      <c r="BM401" s="230" t="s">
        <v>1023</v>
      </c>
    </row>
    <row r="402" s="2" customFormat="1">
      <c r="A402" s="37"/>
      <c r="B402" s="38"/>
      <c r="C402" s="39"/>
      <c r="D402" s="232" t="s">
        <v>196</v>
      </c>
      <c r="E402" s="39"/>
      <c r="F402" s="233" t="s">
        <v>1024</v>
      </c>
      <c r="G402" s="39"/>
      <c r="H402" s="39"/>
      <c r="I402" s="135"/>
      <c r="J402" s="39"/>
      <c r="K402" s="39"/>
      <c r="L402" s="43"/>
      <c r="M402" s="234"/>
      <c r="N402" s="235"/>
      <c r="O402" s="83"/>
      <c r="P402" s="83"/>
      <c r="Q402" s="83"/>
      <c r="R402" s="83"/>
      <c r="S402" s="83"/>
      <c r="T402" s="84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  <c r="AE402" s="37"/>
      <c r="AT402" s="16" t="s">
        <v>196</v>
      </c>
      <c r="AU402" s="16" t="s">
        <v>84</v>
      </c>
    </row>
    <row r="403" s="2" customFormat="1" ht="16.5" customHeight="1">
      <c r="A403" s="37"/>
      <c r="B403" s="38"/>
      <c r="C403" s="236" t="s">
        <v>1025</v>
      </c>
      <c r="D403" s="236" t="s">
        <v>155</v>
      </c>
      <c r="E403" s="237" t="s">
        <v>1026</v>
      </c>
      <c r="F403" s="238" t="s">
        <v>1027</v>
      </c>
      <c r="G403" s="239" t="s">
        <v>232</v>
      </c>
      <c r="H403" s="240">
        <v>23.690000000000001</v>
      </c>
      <c r="I403" s="241"/>
      <c r="J403" s="242">
        <f>ROUND(I403*H403,2)</f>
        <v>0</v>
      </c>
      <c r="K403" s="243"/>
      <c r="L403" s="244"/>
      <c r="M403" s="245" t="s">
        <v>19</v>
      </c>
      <c r="N403" s="246" t="s">
        <v>45</v>
      </c>
      <c r="O403" s="83"/>
      <c r="P403" s="228">
        <f>O403*H403</f>
        <v>0</v>
      </c>
      <c r="Q403" s="228">
        <v>0.0014</v>
      </c>
      <c r="R403" s="228">
        <f>Q403*H403</f>
        <v>0.033166000000000001</v>
      </c>
      <c r="S403" s="228">
        <v>0</v>
      </c>
      <c r="T403" s="229">
        <f>S403*H403</f>
        <v>0</v>
      </c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  <c r="AE403" s="37"/>
      <c r="AR403" s="230" t="s">
        <v>159</v>
      </c>
      <c r="AT403" s="230" t="s">
        <v>155</v>
      </c>
      <c r="AU403" s="230" t="s">
        <v>84</v>
      </c>
      <c r="AY403" s="16" t="s">
        <v>122</v>
      </c>
      <c r="BE403" s="231">
        <f>IF(N403="základní",J403,0)</f>
        <v>0</v>
      </c>
      <c r="BF403" s="231">
        <f>IF(N403="snížená",J403,0)</f>
        <v>0</v>
      </c>
      <c r="BG403" s="231">
        <f>IF(N403="zákl. přenesená",J403,0)</f>
        <v>0</v>
      </c>
      <c r="BH403" s="231">
        <f>IF(N403="sníž. přenesená",J403,0)</f>
        <v>0</v>
      </c>
      <c r="BI403" s="231">
        <f>IF(N403="nulová",J403,0)</f>
        <v>0</v>
      </c>
      <c r="BJ403" s="16" t="s">
        <v>82</v>
      </c>
      <c r="BK403" s="231">
        <f>ROUND(I403*H403,2)</f>
        <v>0</v>
      </c>
      <c r="BL403" s="16" t="s">
        <v>142</v>
      </c>
      <c r="BM403" s="230" t="s">
        <v>1028</v>
      </c>
    </row>
    <row r="404" s="2" customFormat="1">
      <c r="A404" s="37"/>
      <c r="B404" s="38"/>
      <c r="C404" s="39"/>
      <c r="D404" s="232" t="s">
        <v>131</v>
      </c>
      <c r="E404" s="39"/>
      <c r="F404" s="233" t="s">
        <v>1029</v>
      </c>
      <c r="G404" s="39"/>
      <c r="H404" s="39"/>
      <c r="I404" s="135"/>
      <c r="J404" s="39"/>
      <c r="K404" s="39"/>
      <c r="L404" s="43"/>
      <c r="M404" s="234"/>
      <c r="N404" s="235"/>
      <c r="O404" s="83"/>
      <c r="P404" s="83"/>
      <c r="Q404" s="83"/>
      <c r="R404" s="83"/>
      <c r="S404" s="83"/>
      <c r="T404" s="84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  <c r="AE404" s="37"/>
      <c r="AT404" s="16" t="s">
        <v>131</v>
      </c>
      <c r="AU404" s="16" t="s">
        <v>84</v>
      </c>
    </row>
    <row r="405" s="13" customFormat="1">
      <c r="A405" s="13"/>
      <c r="B405" s="255"/>
      <c r="C405" s="256"/>
      <c r="D405" s="232" t="s">
        <v>682</v>
      </c>
      <c r="E405" s="256"/>
      <c r="F405" s="257" t="s">
        <v>1030</v>
      </c>
      <c r="G405" s="256"/>
      <c r="H405" s="258">
        <v>23.690000000000001</v>
      </c>
      <c r="I405" s="259"/>
      <c r="J405" s="256"/>
      <c r="K405" s="256"/>
      <c r="L405" s="260"/>
      <c r="M405" s="261"/>
      <c r="N405" s="262"/>
      <c r="O405" s="262"/>
      <c r="P405" s="262"/>
      <c r="Q405" s="262"/>
      <c r="R405" s="262"/>
      <c r="S405" s="262"/>
      <c r="T405" s="26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T405" s="264" t="s">
        <v>682</v>
      </c>
      <c r="AU405" s="264" t="s">
        <v>84</v>
      </c>
      <c r="AV405" s="13" t="s">
        <v>84</v>
      </c>
      <c r="AW405" s="13" t="s">
        <v>4</v>
      </c>
      <c r="AX405" s="13" t="s">
        <v>82</v>
      </c>
      <c r="AY405" s="264" t="s">
        <v>122</v>
      </c>
    </row>
    <row r="406" s="2" customFormat="1" ht="21.75" customHeight="1">
      <c r="A406" s="37"/>
      <c r="B406" s="38"/>
      <c r="C406" s="218" t="s">
        <v>1031</v>
      </c>
      <c r="D406" s="218" t="s">
        <v>125</v>
      </c>
      <c r="E406" s="219" t="s">
        <v>1032</v>
      </c>
      <c r="F406" s="220" t="s">
        <v>1033</v>
      </c>
      <c r="G406" s="221" t="s">
        <v>141</v>
      </c>
      <c r="H406" s="222">
        <v>24.420000000000002</v>
      </c>
      <c r="I406" s="223"/>
      <c r="J406" s="224">
        <f>ROUND(I406*H406,2)</f>
        <v>0</v>
      </c>
      <c r="K406" s="225"/>
      <c r="L406" s="43"/>
      <c r="M406" s="226" t="s">
        <v>19</v>
      </c>
      <c r="N406" s="227" t="s">
        <v>45</v>
      </c>
      <c r="O406" s="83"/>
      <c r="P406" s="228">
        <f>O406*H406</f>
        <v>0</v>
      </c>
      <c r="Q406" s="228">
        <v>0.0030000000000000001</v>
      </c>
      <c r="R406" s="228">
        <f>Q406*H406</f>
        <v>0.073260000000000006</v>
      </c>
      <c r="S406" s="228">
        <v>0</v>
      </c>
      <c r="T406" s="229">
        <f>S406*H406</f>
        <v>0</v>
      </c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  <c r="AE406" s="37"/>
      <c r="AR406" s="230" t="s">
        <v>142</v>
      </c>
      <c r="AT406" s="230" t="s">
        <v>125</v>
      </c>
      <c r="AU406" s="230" t="s">
        <v>84</v>
      </c>
      <c r="AY406" s="16" t="s">
        <v>122</v>
      </c>
      <c r="BE406" s="231">
        <f>IF(N406="základní",J406,0)</f>
        <v>0</v>
      </c>
      <c r="BF406" s="231">
        <f>IF(N406="snížená",J406,0)</f>
        <v>0</v>
      </c>
      <c r="BG406" s="231">
        <f>IF(N406="zákl. přenesená",J406,0)</f>
        <v>0</v>
      </c>
      <c r="BH406" s="231">
        <f>IF(N406="sníž. přenesená",J406,0)</f>
        <v>0</v>
      </c>
      <c r="BI406" s="231">
        <f>IF(N406="nulová",J406,0)</f>
        <v>0</v>
      </c>
      <c r="BJ406" s="16" t="s">
        <v>82</v>
      </c>
      <c r="BK406" s="231">
        <f>ROUND(I406*H406,2)</f>
        <v>0</v>
      </c>
      <c r="BL406" s="16" t="s">
        <v>142</v>
      </c>
      <c r="BM406" s="230" t="s">
        <v>1034</v>
      </c>
    </row>
    <row r="407" s="2" customFormat="1">
      <c r="A407" s="37"/>
      <c r="B407" s="38"/>
      <c r="C407" s="39"/>
      <c r="D407" s="232" t="s">
        <v>196</v>
      </c>
      <c r="E407" s="39"/>
      <c r="F407" s="233" t="s">
        <v>1035</v>
      </c>
      <c r="G407" s="39"/>
      <c r="H407" s="39"/>
      <c r="I407" s="135"/>
      <c r="J407" s="39"/>
      <c r="K407" s="39"/>
      <c r="L407" s="43"/>
      <c r="M407" s="234"/>
      <c r="N407" s="235"/>
      <c r="O407" s="83"/>
      <c r="P407" s="83"/>
      <c r="Q407" s="83"/>
      <c r="R407" s="83"/>
      <c r="S407" s="83"/>
      <c r="T407" s="84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  <c r="AE407" s="37"/>
      <c r="AT407" s="16" t="s">
        <v>196</v>
      </c>
      <c r="AU407" s="16" t="s">
        <v>84</v>
      </c>
    </row>
    <row r="408" s="2" customFormat="1">
      <c r="A408" s="37"/>
      <c r="B408" s="38"/>
      <c r="C408" s="39"/>
      <c r="D408" s="232" t="s">
        <v>131</v>
      </c>
      <c r="E408" s="39"/>
      <c r="F408" s="233" t="s">
        <v>1036</v>
      </c>
      <c r="G408" s="39"/>
      <c r="H408" s="39"/>
      <c r="I408" s="135"/>
      <c r="J408" s="39"/>
      <c r="K408" s="39"/>
      <c r="L408" s="43"/>
      <c r="M408" s="234"/>
      <c r="N408" s="235"/>
      <c r="O408" s="83"/>
      <c r="P408" s="83"/>
      <c r="Q408" s="83"/>
      <c r="R408" s="83"/>
      <c r="S408" s="83"/>
      <c r="T408" s="84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  <c r="AE408" s="37"/>
      <c r="AT408" s="16" t="s">
        <v>131</v>
      </c>
      <c r="AU408" s="16" t="s">
        <v>84</v>
      </c>
    </row>
    <row r="409" s="2" customFormat="1" ht="21.75" customHeight="1">
      <c r="A409" s="37"/>
      <c r="B409" s="38"/>
      <c r="C409" s="218" t="s">
        <v>1037</v>
      </c>
      <c r="D409" s="218" t="s">
        <v>125</v>
      </c>
      <c r="E409" s="219" t="s">
        <v>1038</v>
      </c>
      <c r="F409" s="220" t="s">
        <v>1039</v>
      </c>
      <c r="G409" s="221" t="s">
        <v>141</v>
      </c>
      <c r="H409" s="222">
        <v>24.420000000000002</v>
      </c>
      <c r="I409" s="223"/>
      <c r="J409" s="224">
        <f>ROUND(I409*H409,2)</f>
        <v>0</v>
      </c>
      <c r="K409" s="225"/>
      <c r="L409" s="43"/>
      <c r="M409" s="226" t="s">
        <v>19</v>
      </c>
      <c r="N409" s="227" t="s">
        <v>45</v>
      </c>
      <c r="O409" s="83"/>
      <c r="P409" s="228">
        <f>O409*H409</f>
        <v>0</v>
      </c>
      <c r="Q409" s="228">
        <v>0</v>
      </c>
      <c r="R409" s="228">
        <f>Q409*H409</f>
        <v>0</v>
      </c>
      <c r="S409" s="228">
        <v>0</v>
      </c>
      <c r="T409" s="229">
        <f>S409*H409</f>
        <v>0</v>
      </c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  <c r="AE409" s="37"/>
      <c r="AR409" s="230" t="s">
        <v>142</v>
      </c>
      <c r="AT409" s="230" t="s">
        <v>125</v>
      </c>
      <c r="AU409" s="230" t="s">
        <v>84</v>
      </c>
      <c r="AY409" s="16" t="s">
        <v>122</v>
      </c>
      <c r="BE409" s="231">
        <f>IF(N409="základní",J409,0)</f>
        <v>0</v>
      </c>
      <c r="BF409" s="231">
        <f>IF(N409="snížená",J409,0)</f>
        <v>0</v>
      </c>
      <c r="BG409" s="231">
        <f>IF(N409="zákl. přenesená",J409,0)</f>
        <v>0</v>
      </c>
      <c r="BH409" s="231">
        <f>IF(N409="sníž. přenesená",J409,0)</f>
        <v>0</v>
      </c>
      <c r="BI409" s="231">
        <f>IF(N409="nulová",J409,0)</f>
        <v>0</v>
      </c>
      <c r="BJ409" s="16" t="s">
        <v>82</v>
      </c>
      <c r="BK409" s="231">
        <f>ROUND(I409*H409,2)</f>
        <v>0</v>
      </c>
      <c r="BL409" s="16" t="s">
        <v>142</v>
      </c>
      <c r="BM409" s="230" t="s">
        <v>1040</v>
      </c>
    </row>
    <row r="410" s="2" customFormat="1">
      <c r="A410" s="37"/>
      <c r="B410" s="38"/>
      <c r="C410" s="39"/>
      <c r="D410" s="232" t="s">
        <v>196</v>
      </c>
      <c r="E410" s="39"/>
      <c r="F410" s="233" t="s">
        <v>1041</v>
      </c>
      <c r="G410" s="39"/>
      <c r="H410" s="39"/>
      <c r="I410" s="135"/>
      <c r="J410" s="39"/>
      <c r="K410" s="39"/>
      <c r="L410" s="43"/>
      <c r="M410" s="234"/>
      <c r="N410" s="235"/>
      <c r="O410" s="83"/>
      <c r="P410" s="83"/>
      <c r="Q410" s="83"/>
      <c r="R410" s="83"/>
      <c r="S410" s="83"/>
      <c r="T410" s="84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  <c r="AE410" s="37"/>
      <c r="AT410" s="16" t="s">
        <v>196</v>
      </c>
      <c r="AU410" s="16" t="s">
        <v>84</v>
      </c>
    </row>
    <row r="411" s="2" customFormat="1">
      <c r="A411" s="37"/>
      <c r="B411" s="38"/>
      <c r="C411" s="39"/>
      <c r="D411" s="232" t="s">
        <v>131</v>
      </c>
      <c r="E411" s="39"/>
      <c r="F411" s="233" t="s">
        <v>1036</v>
      </c>
      <c r="G411" s="39"/>
      <c r="H411" s="39"/>
      <c r="I411" s="135"/>
      <c r="J411" s="39"/>
      <c r="K411" s="39"/>
      <c r="L411" s="43"/>
      <c r="M411" s="234"/>
      <c r="N411" s="235"/>
      <c r="O411" s="83"/>
      <c r="P411" s="83"/>
      <c r="Q411" s="83"/>
      <c r="R411" s="83"/>
      <c r="S411" s="83"/>
      <c r="T411" s="84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  <c r="AE411" s="37"/>
      <c r="AT411" s="16" t="s">
        <v>131</v>
      </c>
      <c r="AU411" s="16" t="s">
        <v>84</v>
      </c>
    </row>
    <row r="412" s="2" customFormat="1" ht="16.5" customHeight="1">
      <c r="A412" s="37"/>
      <c r="B412" s="38"/>
      <c r="C412" s="218" t="s">
        <v>1042</v>
      </c>
      <c r="D412" s="218" t="s">
        <v>125</v>
      </c>
      <c r="E412" s="219" t="s">
        <v>230</v>
      </c>
      <c r="F412" s="220" t="s">
        <v>1043</v>
      </c>
      <c r="G412" s="221" t="s">
        <v>232</v>
      </c>
      <c r="H412" s="222">
        <v>23</v>
      </c>
      <c r="I412" s="223"/>
      <c r="J412" s="224">
        <f>ROUND(I412*H412,2)</f>
        <v>0</v>
      </c>
      <c r="K412" s="225"/>
      <c r="L412" s="43"/>
      <c r="M412" s="226" t="s">
        <v>19</v>
      </c>
      <c r="N412" s="227" t="s">
        <v>45</v>
      </c>
      <c r="O412" s="83"/>
      <c r="P412" s="228">
        <f>O412*H412</f>
        <v>0</v>
      </c>
      <c r="Q412" s="228">
        <v>0</v>
      </c>
      <c r="R412" s="228">
        <f>Q412*H412</f>
        <v>0</v>
      </c>
      <c r="S412" s="228">
        <v>0</v>
      </c>
      <c r="T412" s="229">
        <f>S412*H412</f>
        <v>0</v>
      </c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  <c r="AE412" s="37"/>
      <c r="AR412" s="230" t="s">
        <v>202</v>
      </c>
      <c r="AT412" s="230" t="s">
        <v>125</v>
      </c>
      <c r="AU412" s="230" t="s">
        <v>84</v>
      </c>
      <c r="AY412" s="16" t="s">
        <v>122</v>
      </c>
      <c r="BE412" s="231">
        <f>IF(N412="základní",J412,0)</f>
        <v>0</v>
      </c>
      <c r="BF412" s="231">
        <f>IF(N412="snížená",J412,0)</f>
        <v>0</v>
      </c>
      <c r="BG412" s="231">
        <f>IF(N412="zákl. přenesená",J412,0)</f>
        <v>0</v>
      </c>
      <c r="BH412" s="231">
        <f>IF(N412="sníž. přenesená",J412,0)</f>
        <v>0</v>
      </c>
      <c r="BI412" s="231">
        <f>IF(N412="nulová",J412,0)</f>
        <v>0</v>
      </c>
      <c r="BJ412" s="16" t="s">
        <v>82</v>
      </c>
      <c r="BK412" s="231">
        <f>ROUND(I412*H412,2)</f>
        <v>0</v>
      </c>
      <c r="BL412" s="16" t="s">
        <v>202</v>
      </c>
      <c r="BM412" s="230" t="s">
        <v>1044</v>
      </c>
    </row>
    <row r="413" s="2" customFormat="1">
      <c r="A413" s="37"/>
      <c r="B413" s="38"/>
      <c r="C413" s="39"/>
      <c r="D413" s="232" t="s">
        <v>131</v>
      </c>
      <c r="E413" s="39"/>
      <c r="F413" s="233" t="s">
        <v>1045</v>
      </c>
      <c r="G413" s="39"/>
      <c r="H413" s="39"/>
      <c r="I413" s="135"/>
      <c r="J413" s="39"/>
      <c r="K413" s="39"/>
      <c r="L413" s="43"/>
      <c r="M413" s="234"/>
      <c r="N413" s="235"/>
      <c r="O413" s="83"/>
      <c r="P413" s="83"/>
      <c r="Q413" s="83"/>
      <c r="R413" s="83"/>
      <c r="S413" s="83"/>
      <c r="T413" s="84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  <c r="AE413" s="37"/>
      <c r="AT413" s="16" t="s">
        <v>131</v>
      </c>
      <c r="AU413" s="16" t="s">
        <v>84</v>
      </c>
    </row>
    <row r="414" s="2" customFormat="1" ht="16.5" customHeight="1">
      <c r="A414" s="37"/>
      <c r="B414" s="38"/>
      <c r="C414" s="236" t="s">
        <v>1046</v>
      </c>
      <c r="D414" s="236" t="s">
        <v>155</v>
      </c>
      <c r="E414" s="237" t="s">
        <v>224</v>
      </c>
      <c r="F414" s="238" t="s">
        <v>225</v>
      </c>
      <c r="G414" s="239" t="s">
        <v>226</v>
      </c>
      <c r="H414" s="240">
        <v>5.0999999999999996</v>
      </c>
      <c r="I414" s="241"/>
      <c r="J414" s="242">
        <f>ROUND(I414*H414,2)</f>
        <v>0</v>
      </c>
      <c r="K414" s="243"/>
      <c r="L414" s="244"/>
      <c r="M414" s="245" t="s">
        <v>19</v>
      </c>
      <c r="N414" s="246" t="s">
        <v>45</v>
      </c>
      <c r="O414" s="83"/>
      <c r="P414" s="228">
        <f>O414*H414</f>
        <v>0</v>
      </c>
      <c r="Q414" s="228">
        <v>1</v>
      </c>
      <c r="R414" s="228">
        <f>Q414*H414</f>
        <v>5.0999999999999996</v>
      </c>
      <c r="S414" s="228">
        <v>0</v>
      </c>
      <c r="T414" s="229">
        <f>S414*H414</f>
        <v>0</v>
      </c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  <c r="AE414" s="37"/>
      <c r="AR414" s="230" t="s">
        <v>159</v>
      </c>
      <c r="AT414" s="230" t="s">
        <v>155</v>
      </c>
      <c r="AU414" s="230" t="s">
        <v>84</v>
      </c>
      <c r="AY414" s="16" t="s">
        <v>122</v>
      </c>
      <c r="BE414" s="231">
        <f>IF(N414="základní",J414,0)</f>
        <v>0</v>
      </c>
      <c r="BF414" s="231">
        <f>IF(N414="snížená",J414,0)</f>
        <v>0</v>
      </c>
      <c r="BG414" s="231">
        <f>IF(N414="zákl. přenesená",J414,0)</f>
        <v>0</v>
      </c>
      <c r="BH414" s="231">
        <f>IF(N414="sníž. přenesená",J414,0)</f>
        <v>0</v>
      </c>
      <c r="BI414" s="231">
        <f>IF(N414="nulová",J414,0)</f>
        <v>0</v>
      </c>
      <c r="BJ414" s="16" t="s">
        <v>82</v>
      </c>
      <c r="BK414" s="231">
        <f>ROUND(I414*H414,2)</f>
        <v>0</v>
      </c>
      <c r="BL414" s="16" t="s">
        <v>142</v>
      </c>
      <c r="BM414" s="230" t="s">
        <v>1047</v>
      </c>
    </row>
    <row r="415" s="2" customFormat="1">
      <c r="A415" s="37"/>
      <c r="B415" s="38"/>
      <c r="C415" s="39"/>
      <c r="D415" s="232" t="s">
        <v>131</v>
      </c>
      <c r="E415" s="39"/>
      <c r="F415" s="233" t="s">
        <v>1048</v>
      </c>
      <c r="G415" s="39"/>
      <c r="H415" s="39"/>
      <c r="I415" s="135"/>
      <c r="J415" s="39"/>
      <c r="K415" s="39"/>
      <c r="L415" s="43"/>
      <c r="M415" s="234"/>
      <c r="N415" s="235"/>
      <c r="O415" s="83"/>
      <c r="P415" s="83"/>
      <c r="Q415" s="83"/>
      <c r="R415" s="83"/>
      <c r="S415" s="83"/>
      <c r="T415" s="84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  <c r="AE415" s="37"/>
      <c r="AT415" s="16" t="s">
        <v>131</v>
      </c>
      <c r="AU415" s="16" t="s">
        <v>84</v>
      </c>
    </row>
    <row r="416" s="12" customFormat="1" ht="22.8" customHeight="1">
      <c r="A416" s="12"/>
      <c r="B416" s="202"/>
      <c r="C416" s="203"/>
      <c r="D416" s="204" t="s">
        <v>73</v>
      </c>
      <c r="E416" s="216" t="s">
        <v>1049</v>
      </c>
      <c r="F416" s="216" t="s">
        <v>1050</v>
      </c>
      <c r="G416" s="203"/>
      <c r="H416" s="203"/>
      <c r="I416" s="206"/>
      <c r="J416" s="217">
        <f>BK416</f>
        <v>0</v>
      </c>
      <c r="K416" s="203"/>
      <c r="L416" s="208"/>
      <c r="M416" s="209"/>
      <c r="N416" s="210"/>
      <c r="O416" s="210"/>
      <c r="P416" s="211">
        <f>SUM(P417:P426)</f>
        <v>0</v>
      </c>
      <c r="Q416" s="210"/>
      <c r="R416" s="211">
        <f>SUM(R417:R426)</f>
        <v>6.4223740000000005</v>
      </c>
      <c r="S416" s="210"/>
      <c r="T416" s="212">
        <f>SUM(T417:T426)</f>
        <v>0</v>
      </c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R416" s="213" t="s">
        <v>82</v>
      </c>
      <c r="AT416" s="214" t="s">
        <v>73</v>
      </c>
      <c r="AU416" s="214" t="s">
        <v>82</v>
      </c>
      <c r="AY416" s="213" t="s">
        <v>122</v>
      </c>
      <c r="BK416" s="215">
        <f>SUM(BK417:BK426)</f>
        <v>0</v>
      </c>
    </row>
    <row r="417" s="2" customFormat="1" ht="16.5" customHeight="1">
      <c r="A417" s="37"/>
      <c r="B417" s="38"/>
      <c r="C417" s="218" t="s">
        <v>1051</v>
      </c>
      <c r="D417" s="218" t="s">
        <v>125</v>
      </c>
      <c r="E417" s="219" t="s">
        <v>685</v>
      </c>
      <c r="F417" s="220" t="s">
        <v>686</v>
      </c>
      <c r="G417" s="221" t="s">
        <v>141</v>
      </c>
      <c r="H417" s="222">
        <v>1</v>
      </c>
      <c r="I417" s="223"/>
      <c r="J417" s="224">
        <f>ROUND(I417*H417,2)</f>
        <v>0</v>
      </c>
      <c r="K417" s="225"/>
      <c r="L417" s="43"/>
      <c r="M417" s="226" t="s">
        <v>19</v>
      </c>
      <c r="N417" s="227" t="s">
        <v>45</v>
      </c>
      <c r="O417" s="83"/>
      <c r="P417" s="228">
        <f>O417*H417</f>
        <v>0</v>
      </c>
      <c r="Q417" s="228">
        <v>0</v>
      </c>
      <c r="R417" s="228">
        <f>Q417*H417</f>
        <v>0</v>
      </c>
      <c r="S417" s="228">
        <v>0</v>
      </c>
      <c r="T417" s="229">
        <f>S417*H417</f>
        <v>0</v>
      </c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  <c r="AE417" s="37"/>
      <c r="AR417" s="230" t="s">
        <v>142</v>
      </c>
      <c r="AT417" s="230" t="s">
        <v>125</v>
      </c>
      <c r="AU417" s="230" t="s">
        <v>84</v>
      </c>
      <c r="AY417" s="16" t="s">
        <v>122</v>
      </c>
      <c r="BE417" s="231">
        <f>IF(N417="základní",J417,0)</f>
        <v>0</v>
      </c>
      <c r="BF417" s="231">
        <f>IF(N417="snížená",J417,0)</f>
        <v>0</v>
      </c>
      <c r="BG417" s="231">
        <f>IF(N417="zákl. přenesená",J417,0)</f>
        <v>0</v>
      </c>
      <c r="BH417" s="231">
        <f>IF(N417="sníž. přenesená",J417,0)</f>
        <v>0</v>
      </c>
      <c r="BI417" s="231">
        <f>IF(N417="nulová",J417,0)</f>
        <v>0</v>
      </c>
      <c r="BJ417" s="16" t="s">
        <v>82</v>
      </c>
      <c r="BK417" s="231">
        <f>ROUND(I417*H417,2)</f>
        <v>0</v>
      </c>
      <c r="BL417" s="16" t="s">
        <v>142</v>
      </c>
      <c r="BM417" s="230" t="s">
        <v>1052</v>
      </c>
    </row>
    <row r="418" s="2" customFormat="1">
      <c r="A418" s="37"/>
      <c r="B418" s="38"/>
      <c r="C418" s="39"/>
      <c r="D418" s="232" t="s">
        <v>131</v>
      </c>
      <c r="E418" s="39"/>
      <c r="F418" s="233" t="s">
        <v>1053</v>
      </c>
      <c r="G418" s="39"/>
      <c r="H418" s="39"/>
      <c r="I418" s="135"/>
      <c r="J418" s="39"/>
      <c r="K418" s="39"/>
      <c r="L418" s="43"/>
      <c r="M418" s="234"/>
      <c r="N418" s="235"/>
      <c r="O418" s="83"/>
      <c r="P418" s="83"/>
      <c r="Q418" s="83"/>
      <c r="R418" s="83"/>
      <c r="S418" s="83"/>
      <c r="T418" s="84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  <c r="AE418" s="37"/>
      <c r="AT418" s="16" t="s">
        <v>131</v>
      </c>
      <c r="AU418" s="16" t="s">
        <v>84</v>
      </c>
    </row>
    <row r="419" s="2" customFormat="1" ht="16.5" customHeight="1">
      <c r="A419" s="37"/>
      <c r="B419" s="38"/>
      <c r="C419" s="218" t="s">
        <v>1054</v>
      </c>
      <c r="D419" s="218" t="s">
        <v>125</v>
      </c>
      <c r="E419" s="219" t="s">
        <v>1055</v>
      </c>
      <c r="F419" s="220" t="s">
        <v>1056</v>
      </c>
      <c r="G419" s="221" t="s">
        <v>141</v>
      </c>
      <c r="H419" s="222">
        <v>2</v>
      </c>
      <c r="I419" s="223"/>
      <c r="J419" s="224">
        <f>ROUND(I419*H419,2)</f>
        <v>0</v>
      </c>
      <c r="K419" s="225"/>
      <c r="L419" s="43"/>
      <c r="M419" s="226" t="s">
        <v>19</v>
      </c>
      <c r="N419" s="227" t="s">
        <v>45</v>
      </c>
      <c r="O419" s="83"/>
      <c r="P419" s="228">
        <f>O419*H419</f>
        <v>0</v>
      </c>
      <c r="Q419" s="228">
        <v>0.017430000000000001</v>
      </c>
      <c r="R419" s="228">
        <f>Q419*H419</f>
        <v>0.034860000000000002</v>
      </c>
      <c r="S419" s="228">
        <v>0</v>
      </c>
      <c r="T419" s="229">
        <f>S419*H419</f>
        <v>0</v>
      </c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  <c r="AE419" s="37"/>
      <c r="AR419" s="230" t="s">
        <v>142</v>
      </c>
      <c r="AT419" s="230" t="s">
        <v>125</v>
      </c>
      <c r="AU419" s="230" t="s">
        <v>84</v>
      </c>
      <c r="AY419" s="16" t="s">
        <v>122</v>
      </c>
      <c r="BE419" s="231">
        <f>IF(N419="základní",J419,0)</f>
        <v>0</v>
      </c>
      <c r="BF419" s="231">
        <f>IF(N419="snížená",J419,0)</f>
        <v>0</v>
      </c>
      <c r="BG419" s="231">
        <f>IF(N419="zákl. přenesená",J419,0)</f>
        <v>0</v>
      </c>
      <c r="BH419" s="231">
        <f>IF(N419="sníž. přenesená",J419,0)</f>
        <v>0</v>
      </c>
      <c r="BI419" s="231">
        <f>IF(N419="nulová",J419,0)</f>
        <v>0</v>
      </c>
      <c r="BJ419" s="16" t="s">
        <v>82</v>
      </c>
      <c r="BK419" s="231">
        <f>ROUND(I419*H419,2)</f>
        <v>0</v>
      </c>
      <c r="BL419" s="16" t="s">
        <v>142</v>
      </c>
      <c r="BM419" s="230" t="s">
        <v>1057</v>
      </c>
    </row>
    <row r="420" s="2" customFormat="1">
      <c r="A420" s="37"/>
      <c r="B420" s="38"/>
      <c r="C420" s="39"/>
      <c r="D420" s="232" t="s">
        <v>131</v>
      </c>
      <c r="E420" s="39"/>
      <c r="F420" s="233" t="s">
        <v>1058</v>
      </c>
      <c r="G420" s="39"/>
      <c r="H420" s="39"/>
      <c r="I420" s="135"/>
      <c r="J420" s="39"/>
      <c r="K420" s="39"/>
      <c r="L420" s="43"/>
      <c r="M420" s="234"/>
      <c r="N420" s="235"/>
      <c r="O420" s="83"/>
      <c r="P420" s="83"/>
      <c r="Q420" s="83"/>
      <c r="R420" s="83"/>
      <c r="S420" s="83"/>
      <c r="T420" s="84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  <c r="AE420" s="37"/>
      <c r="AT420" s="16" t="s">
        <v>131</v>
      </c>
      <c r="AU420" s="16" t="s">
        <v>84</v>
      </c>
    </row>
    <row r="421" s="2" customFormat="1" ht="16.5" customHeight="1">
      <c r="A421" s="37"/>
      <c r="B421" s="38"/>
      <c r="C421" s="218" t="s">
        <v>1059</v>
      </c>
      <c r="D421" s="218" t="s">
        <v>125</v>
      </c>
      <c r="E421" s="219" t="s">
        <v>1060</v>
      </c>
      <c r="F421" s="220" t="s">
        <v>1061</v>
      </c>
      <c r="G421" s="221" t="s">
        <v>158</v>
      </c>
      <c r="H421" s="222">
        <v>2.6000000000000001</v>
      </c>
      <c r="I421" s="223"/>
      <c r="J421" s="224">
        <f>ROUND(I421*H421,2)</f>
        <v>0</v>
      </c>
      <c r="K421" s="225"/>
      <c r="L421" s="43"/>
      <c r="M421" s="226" t="s">
        <v>19</v>
      </c>
      <c r="N421" s="227" t="s">
        <v>45</v>
      </c>
      <c r="O421" s="83"/>
      <c r="P421" s="228">
        <f>O421*H421</f>
        <v>0</v>
      </c>
      <c r="Q421" s="228">
        <v>2.45329</v>
      </c>
      <c r="R421" s="228">
        <f>Q421*H421</f>
        <v>6.3785540000000003</v>
      </c>
      <c r="S421" s="228">
        <v>0</v>
      </c>
      <c r="T421" s="229">
        <f>S421*H421</f>
        <v>0</v>
      </c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  <c r="AE421" s="37"/>
      <c r="AR421" s="230" t="s">
        <v>142</v>
      </c>
      <c r="AT421" s="230" t="s">
        <v>125</v>
      </c>
      <c r="AU421" s="230" t="s">
        <v>84</v>
      </c>
      <c r="AY421" s="16" t="s">
        <v>122</v>
      </c>
      <c r="BE421" s="231">
        <f>IF(N421="základní",J421,0)</f>
        <v>0</v>
      </c>
      <c r="BF421" s="231">
        <f>IF(N421="snížená",J421,0)</f>
        <v>0</v>
      </c>
      <c r="BG421" s="231">
        <f>IF(N421="zákl. přenesená",J421,0)</f>
        <v>0</v>
      </c>
      <c r="BH421" s="231">
        <f>IF(N421="sníž. přenesená",J421,0)</f>
        <v>0</v>
      </c>
      <c r="BI421" s="231">
        <f>IF(N421="nulová",J421,0)</f>
        <v>0</v>
      </c>
      <c r="BJ421" s="16" t="s">
        <v>82</v>
      </c>
      <c r="BK421" s="231">
        <f>ROUND(I421*H421,2)</f>
        <v>0</v>
      </c>
      <c r="BL421" s="16" t="s">
        <v>142</v>
      </c>
      <c r="BM421" s="230" t="s">
        <v>1062</v>
      </c>
    </row>
    <row r="422" s="2" customFormat="1">
      <c r="A422" s="37"/>
      <c r="B422" s="38"/>
      <c r="C422" s="39"/>
      <c r="D422" s="232" t="s">
        <v>131</v>
      </c>
      <c r="E422" s="39"/>
      <c r="F422" s="233" t="s">
        <v>1063</v>
      </c>
      <c r="G422" s="39"/>
      <c r="H422" s="39"/>
      <c r="I422" s="135"/>
      <c r="J422" s="39"/>
      <c r="K422" s="39"/>
      <c r="L422" s="43"/>
      <c r="M422" s="234"/>
      <c r="N422" s="235"/>
      <c r="O422" s="83"/>
      <c r="P422" s="83"/>
      <c r="Q422" s="83"/>
      <c r="R422" s="83"/>
      <c r="S422" s="83"/>
      <c r="T422" s="84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  <c r="AE422" s="37"/>
      <c r="AT422" s="16" t="s">
        <v>131</v>
      </c>
      <c r="AU422" s="16" t="s">
        <v>84</v>
      </c>
    </row>
    <row r="423" s="2" customFormat="1" ht="16.5" customHeight="1">
      <c r="A423" s="37"/>
      <c r="B423" s="38"/>
      <c r="C423" s="218" t="s">
        <v>1064</v>
      </c>
      <c r="D423" s="218" t="s">
        <v>125</v>
      </c>
      <c r="E423" s="219" t="s">
        <v>1065</v>
      </c>
      <c r="F423" s="220" t="s">
        <v>1066</v>
      </c>
      <c r="G423" s="221" t="s">
        <v>543</v>
      </c>
      <c r="H423" s="222">
        <v>8</v>
      </c>
      <c r="I423" s="223"/>
      <c r="J423" s="224">
        <f>ROUND(I423*H423,2)</f>
        <v>0</v>
      </c>
      <c r="K423" s="225"/>
      <c r="L423" s="43"/>
      <c r="M423" s="226" t="s">
        <v>19</v>
      </c>
      <c r="N423" s="227" t="s">
        <v>45</v>
      </c>
      <c r="O423" s="83"/>
      <c r="P423" s="228">
        <f>O423*H423</f>
        <v>0</v>
      </c>
      <c r="Q423" s="228">
        <v>0.0011199999999999999</v>
      </c>
      <c r="R423" s="228">
        <f>Q423*H423</f>
        <v>0.0089599999999999992</v>
      </c>
      <c r="S423" s="228">
        <v>0</v>
      </c>
      <c r="T423" s="229">
        <f>S423*H423</f>
        <v>0</v>
      </c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  <c r="AE423" s="37"/>
      <c r="AR423" s="230" t="s">
        <v>142</v>
      </c>
      <c r="AT423" s="230" t="s">
        <v>125</v>
      </c>
      <c r="AU423" s="230" t="s">
        <v>84</v>
      </c>
      <c r="AY423" s="16" t="s">
        <v>122</v>
      </c>
      <c r="BE423" s="231">
        <f>IF(N423="základní",J423,0)</f>
        <v>0</v>
      </c>
      <c r="BF423" s="231">
        <f>IF(N423="snížená",J423,0)</f>
        <v>0</v>
      </c>
      <c r="BG423" s="231">
        <f>IF(N423="zákl. přenesená",J423,0)</f>
        <v>0</v>
      </c>
      <c r="BH423" s="231">
        <f>IF(N423="sníž. přenesená",J423,0)</f>
        <v>0</v>
      </c>
      <c r="BI423" s="231">
        <f>IF(N423="nulová",J423,0)</f>
        <v>0</v>
      </c>
      <c r="BJ423" s="16" t="s">
        <v>82</v>
      </c>
      <c r="BK423" s="231">
        <f>ROUND(I423*H423,2)</f>
        <v>0</v>
      </c>
      <c r="BL423" s="16" t="s">
        <v>142</v>
      </c>
      <c r="BM423" s="230" t="s">
        <v>1067</v>
      </c>
    </row>
    <row r="424" s="2" customFormat="1">
      <c r="A424" s="37"/>
      <c r="B424" s="38"/>
      <c r="C424" s="39"/>
      <c r="D424" s="232" t="s">
        <v>131</v>
      </c>
      <c r="E424" s="39"/>
      <c r="F424" s="233" t="s">
        <v>1068</v>
      </c>
      <c r="G424" s="39"/>
      <c r="H424" s="39"/>
      <c r="I424" s="135"/>
      <c r="J424" s="39"/>
      <c r="K424" s="39"/>
      <c r="L424" s="43"/>
      <c r="M424" s="234"/>
      <c r="N424" s="235"/>
      <c r="O424" s="83"/>
      <c r="P424" s="83"/>
      <c r="Q424" s="83"/>
      <c r="R424" s="83"/>
      <c r="S424" s="83"/>
      <c r="T424" s="84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  <c r="AE424" s="37"/>
      <c r="AT424" s="16" t="s">
        <v>131</v>
      </c>
      <c r="AU424" s="16" t="s">
        <v>84</v>
      </c>
    </row>
    <row r="425" s="2" customFormat="1" ht="16.5" customHeight="1">
      <c r="A425" s="37"/>
      <c r="B425" s="38"/>
      <c r="C425" s="236" t="s">
        <v>1069</v>
      </c>
      <c r="D425" s="236" t="s">
        <v>155</v>
      </c>
      <c r="E425" s="237" t="s">
        <v>1070</v>
      </c>
      <c r="F425" s="238" t="s">
        <v>1071</v>
      </c>
      <c r="G425" s="239" t="s">
        <v>543</v>
      </c>
      <c r="H425" s="240">
        <v>4</v>
      </c>
      <c r="I425" s="241"/>
      <c r="J425" s="242">
        <f>ROUND(I425*H425,2)</f>
        <v>0</v>
      </c>
      <c r="K425" s="243"/>
      <c r="L425" s="244"/>
      <c r="M425" s="245" t="s">
        <v>19</v>
      </c>
      <c r="N425" s="246" t="s">
        <v>45</v>
      </c>
      <c r="O425" s="83"/>
      <c r="P425" s="228">
        <f>O425*H425</f>
        <v>0</v>
      </c>
      <c r="Q425" s="228">
        <v>0</v>
      </c>
      <c r="R425" s="228">
        <f>Q425*H425</f>
        <v>0</v>
      </c>
      <c r="S425" s="228">
        <v>0</v>
      </c>
      <c r="T425" s="229">
        <f>S425*H425</f>
        <v>0</v>
      </c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  <c r="AE425" s="37"/>
      <c r="AR425" s="230" t="s">
        <v>159</v>
      </c>
      <c r="AT425" s="230" t="s">
        <v>155</v>
      </c>
      <c r="AU425" s="230" t="s">
        <v>84</v>
      </c>
      <c r="AY425" s="16" t="s">
        <v>122</v>
      </c>
      <c r="BE425" s="231">
        <f>IF(N425="základní",J425,0)</f>
        <v>0</v>
      </c>
      <c r="BF425" s="231">
        <f>IF(N425="snížená",J425,0)</f>
        <v>0</v>
      </c>
      <c r="BG425" s="231">
        <f>IF(N425="zákl. přenesená",J425,0)</f>
        <v>0</v>
      </c>
      <c r="BH425" s="231">
        <f>IF(N425="sníž. přenesená",J425,0)</f>
        <v>0</v>
      </c>
      <c r="BI425" s="231">
        <f>IF(N425="nulová",J425,0)</f>
        <v>0</v>
      </c>
      <c r="BJ425" s="16" t="s">
        <v>82</v>
      </c>
      <c r="BK425" s="231">
        <f>ROUND(I425*H425,2)</f>
        <v>0</v>
      </c>
      <c r="BL425" s="16" t="s">
        <v>142</v>
      </c>
      <c r="BM425" s="230" t="s">
        <v>1072</v>
      </c>
    </row>
    <row r="426" s="2" customFormat="1">
      <c r="A426" s="37"/>
      <c r="B426" s="38"/>
      <c r="C426" s="39"/>
      <c r="D426" s="232" t="s">
        <v>131</v>
      </c>
      <c r="E426" s="39"/>
      <c r="F426" s="233" t="s">
        <v>1073</v>
      </c>
      <c r="G426" s="39"/>
      <c r="H426" s="39"/>
      <c r="I426" s="135"/>
      <c r="J426" s="39"/>
      <c r="K426" s="39"/>
      <c r="L426" s="43"/>
      <c r="M426" s="234"/>
      <c r="N426" s="235"/>
      <c r="O426" s="83"/>
      <c r="P426" s="83"/>
      <c r="Q426" s="83"/>
      <c r="R426" s="83"/>
      <c r="S426" s="83"/>
      <c r="T426" s="84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  <c r="AE426" s="37"/>
      <c r="AT426" s="16" t="s">
        <v>131</v>
      </c>
      <c r="AU426" s="16" t="s">
        <v>84</v>
      </c>
    </row>
    <row r="427" s="12" customFormat="1" ht="22.8" customHeight="1">
      <c r="A427" s="12"/>
      <c r="B427" s="202"/>
      <c r="C427" s="203"/>
      <c r="D427" s="204" t="s">
        <v>73</v>
      </c>
      <c r="E427" s="216" t="s">
        <v>1074</v>
      </c>
      <c r="F427" s="216" t="s">
        <v>1075</v>
      </c>
      <c r="G427" s="203"/>
      <c r="H427" s="203"/>
      <c r="I427" s="206"/>
      <c r="J427" s="217">
        <f>BK427</f>
        <v>0</v>
      </c>
      <c r="K427" s="203"/>
      <c r="L427" s="208"/>
      <c r="M427" s="209"/>
      <c r="N427" s="210"/>
      <c r="O427" s="210"/>
      <c r="P427" s="211">
        <f>P428+P431+P440</f>
        <v>0</v>
      </c>
      <c r="Q427" s="210"/>
      <c r="R427" s="211">
        <f>R428+R431+R440</f>
        <v>7.8862141999999995</v>
      </c>
      <c r="S427" s="210"/>
      <c r="T427" s="212">
        <f>T428+T431+T440</f>
        <v>0</v>
      </c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R427" s="213" t="s">
        <v>82</v>
      </c>
      <c r="AT427" s="214" t="s">
        <v>73</v>
      </c>
      <c r="AU427" s="214" t="s">
        <v>82</v>
      </c>
      <c r="AY427" s="213" t="s">
        <v>122</v>
      </c>
      <c r="BK427" s="215">
        <f>BK428+BK431+BK440</f>
        <v>0</v>
      </c>
    </row>
    <row r="428" s="12" customFormat="1" ht="20.88" customHeight="1">
      <c r="A428" s="12"/>
      <c r="B428" s="202"/>
      <c r="C428" s="203"/>
      <c r="D428" s="204" t="s">
        <v>73</v>
      </c>
      <c r="E428" s="216" t="s">
        <v>1076</v>
      </c>
      <c r="F428" s="216" t="s">
        <v>1077</v>
      </c>
      <c r="G428" s="203"/>
      <c r="H428" s="203"/>
      <c r="I428" s="206"/>
      <c r="J428" s="217">
        <f>BK428</f>
        <v>0</v>
      </c>
      <c r="K428" s="203"/>
      <c r="L428" s="208"/>
      <c r="M428" s="209"/>
      <c r="N428" s="210"/>
      <c r="O428" s="210"/>
      <c r="P428" s="211">
        <f>SUM(P429:P430)</f>
        <v>0</v>
      </c>
      <c r="Q428" s="210"/>
      <c r="R428" s="211">
        <f>SUM(R429:R430)</f>
        <v>0</v>
      </c>
      <c r="S428" s="210"/>
      <c r="T428" s="212">
        <f>SUM(T429:T430)</f>
        <v>0</v>
      </c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R428" s="213" t="s">
        <v>82</v>
      </c>
      <c r="AT428" s="214" t="s">
        <v>73</v>
      </c>
      <c r="AU428" s="214" t="s">
        <v>84</v>
      </c>
      <c r="AY428" s="213" t="s">
        <v>122</v>
      </c>
      <c r="BK428" s="215">
        <f>SUM(BK429:BK430)</f>
        <v>0</v>
      </c>
    </row>
    <row r="429" s="2" customFormat="1" ht="16.5" customHeight="1">
      <c r="A429" s="37"/>
      <c r="B429" s="38"/>
      <c r="C429" s="218" t="s">
        <v>1078</v>
      </c>
      <c r="D429" s="218" t="s">
        <v>125</v>
      </c>
      <c r="E429" s="219" t="s">
        <v>1079</v>
      </c>
      <c r="F429" s="220" t="s">
        <v>1080</v>
      </c>
      <c r="G429" s="221" t="s">
        <v>187</v>
      </c>
      <c r="H429" s="222">
        <v>1</v>
      </c>
      <c r="I429" s="223"/>
      <c r="J429" s="224">
        <f>ROUND(I429*H429,2)</f>
        <v>0</v>
      </c>
      <c r="K429" s="225"/>
      <c r="L429" s="43"/>
      <c r="M429" s="226" t="s">
        <v>19</v>
      </c>
      <c r="N429" s="227" t="s">
        <v>45</v>
      </c>
      <c r="O429" s="83"/>
      <c r="P429" s="228">
        <f>O429*H429</f>
        <v>0</v>
      </c>
      <c r="Q429" s="228">
        <v>0</v>
      </c>
      <c r="R429" s="228">
        <f>Q429*H429</f>
        <v>0</v>
      </c>
      <c r="S429" s="228">
        <v>0</v>
      </c>
      <c r="T429" s="229">
        <f>S429*H429</f>
        <v>0</v>
      </c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  <c r="AE429" s="37"/>
      <c r="AR429" s="230" t="s">
        <v>142</v>
      </c>
      <c r="AT429" s="230" t="s">
        <v>125</v>
      </c>
      <c r="AU429" s="230" t="s">
        <v>461</v>
      </c>
      <c r="AY429" s="16" t="s">
        <v>122</v>
      </c>
      <c r="BE429" s="231">
        <f>IF(N429="základní",J429,0)</f>
        <v>0</v>
      </c>
      <c r="BF429" s="231">
        <f>IF(N429="snížená",J429,0)</f>
        <v>0</v>
      </c>
      <c r="BG429" s="231">
        <f>IF(N429="zákl. přenesená",J429,0)</f>
        <v>0</v>
      </c>
      <c r="BH429" s="231">
        <f>IF(N429="sníž. přenesená",J429,0)</f>
        <v>0</v>
      </c>
      <c r="BI429" s="231">
        <f>IF(N429="nulová",J429,0)</f>
        <v>0</v>
      </c>
      <c r="BJ429" s="16" t="s">
        <v>82</v>
      </c>
      <c r="BK429" s="231">
        <f>ROUND(I429*H429,2)</f>
        <v>0</v>
      </c>
      <c r="BL429" s="16" t="s">
        <v>142</v>
      </c>
      <c r="BM429" s="230" t="s">
        <v>1081</v>
      </c>
    </row>
    <row r="430" s="2" customFormat="1">
      <c r="A430" s="37"/>
      <c r="B430" s="38"/>
      <c r="C430" s="39"/>
      <c r="D430" s="232" t="s">
        <v>131</v>
      </c>
      <c r="E430" s="39"/>
      <c r="F430" s="233" t="s">
        <v>1082</v>
      </c>
      <c r="G430" s="39"/>
      <c r="H430" s="39"/>
      <c r="I430" s="135"/>
      <c r="J430" s="39"/>
      <c r="K430" s="39"/>
      <c r="L430" s="43"/>
      <c r="M430" s="234"/>
      <c r="N430" s="235"/>
      <c r="O430" s="83"/>
      <c r="P430" s="83"/>
      <c r="Q430" s="83"/>
      <c r="R430" s="83"/>
      <c r="S430" s="83"/>
      <c r="T430" s="84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  <c r="AE430" s="37"/>
      <c r="AT430" s="16" t="s">
        <v>131</v>
      </c>
      <c r="AU430" s="16" t="s">
        <v>461</v>
      </c>
    </row>
    <row r="431" s="12" customFormat="1" ht="20.88" customHeight="1">
      <c r="A431" s="12"/>
      <c r="B431" s="202"/>
      <c r="C431" s="203"/>
      <c r="D431" s="204" t="s">
        <v>73</v>
      </c>
      <c r="E431" s="216" t="s">
        <v>1083</v>
      </c>
      <c r="F431" s="216" t="s">
        <v>1084</v>
      </c>
      <c r="G431" s="203"/>
      <c r="H431" s="203"/>
      <c r="I431" s="206"/>
      <c r="J431" s="217">
        <f>BK431</f>
        <v>0</v>
      </c>
      <c r="K431" s="203"/>
      <c r="L431" s="208"/>
      <c r="M431" s="209"/>
      <c r="N431" s="210"/>
      <c r="O431" s="210"/>
      <c r="P431" s="211">
        <f>SUM(P432:P439)</f>
        <v>0</v>
      </c>
      <c r="Q431" s="210"/>
      <c r="R431" s="211">
        <f>SUM(R432:R439)</f>
        <v>2.2789033999999999</v>
      </c>
      <c r="S431" s="210"/>
      <c r="T431" s="212">
        <f>SUM(T432:T439)</f>
        <v>0</v>
      </c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R431" s="213" t="s">
        <v>82</v>
      </c>
      <c r="AT431" s="214" t="s">
        <v>73</v>
      </c>
      <c r="AU431" s="214" t="s">
        <v>84</v>
      </c>
      <c r="AY431" s="213" t="s">
        <v>122</v>
      </c>
      <c r="BK431" s="215">
        <f>SUM(BK432:BK439)</f>
        <v>0</v>
      </c>
    </row>
    <row r="432" s="2" customFormat="1" ht="16.5" customHeight="1">
      <c r="A432" s="37"/>
      <c r="B432" s="38"/>
      <c r="C432" s="218" t="s">
        <v>1085</v>
      </c>
      <c r="D432" s="218" t="s">
        <v>125</v>
      </c>
      <c r="E432" s="219" t="s">
        <v>685</v>
      </c>
      <c r="F432" s="220" t="s">
        <v>686</v>
      </c>
      <c r="G432" s="221" t="s">
        <v>141</v>
      </c>
      <c r="H432" s="222">
        <v>5.0700000000000003</v>
      </c>
      <c r="I432" s="223"/>
      <c r="J432" s="224">
        <f>ROUND(I432*H432,2)</f>
        <v>0</v>
      </c>
      <c r="K432" s="225"/>
      <c r="L432" s="43"/>
      <c r="M432" s="226" t="s">
        <v>19</v>
      </c>
      <c r="N432" s="227" t="s">
        <v>45</v>
      </c>
      <c r="O432" s="83"/>
      <c r="P432" s="228">
        <f>O432*H432</f>
        <v>0</v>
      </c>
      <c r="Q432" s="228">
        <v>0</v>
      </c>
      <c r="R432" s="228">
        <f>Q432*H432</f>
        <v>0</v>
      </c>
      <c r="S432" s="228">
        <v>0</v>
      </c>
      <c r="T432" s="229">
        <f>S432*H432</f>
        <v>0</v>
      </c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  <c r="AE432" s="37"/>
      <c r="AR432" s="230" t="s">
        <v>142</v>
      </c>
      <c r="AT432" s="230" t="s">
        <v>125</v>
      </c>
      <c r="AU432" s="230" t="s">
        <v>461</v>
      </c>
      <c r="AY432" s="16" t="s">
        <v>122</v>
      </c>
      <c r="BE432" s="231">
        <f>IF(N432="základní",J432,0)</f>
        <v>0</v>
      </c>
      <c r="BF432" s="231">
        <f>IF(N432="snížená",J432,0)</f>
        <v>0</v>
      </c>
      <c r="BG432" s="231">
        <f>IF(N432="zákl. přenesená",J432,0)</f>
        <v>0</v>
      </c>
      <c r="BH432" s="231">
        <f>IF(N432="sníž. přenesená",J432,0)</f>
        <v>0</v>
      </c>
      <c r="BI432" s="231">
        <f>IF(N432="nulová",J432,0)</f>
        <v>0</v>
      </c>
      <c r="BJ432" s="16" t="s">
        <v>82</v>
      </c>
      <c r="BK432" s="231">
        <f>ROUND(I432*H432,2)</f>
        <v>0</v>
      </c>
      <c r="BL432" s="16" t="s">
        <v>142</v>
      </c>
      <c r="BM432" s="230" t="s">
        <v>1086</v>
      </c>
    </row>
    <row r="433" s="2" customFormat="1">
      <c r="A433" s="37"/>
      <c r="B433" s="38"/>
      <c r="C433" s="39"/>
      <c r="D433" s="232" t="s">
        <v>131</v>
      </c>
      <c r="E433" s="39"/>
      <c r="F433" s="233" t="s">
        <v>1053</v>
      </c>
      <c r="G433" s="39"/>
      <c r="H433" s="39"/>
      <c r="I433" s="135"/>
      <c r="J433" s="39"/>
      <c r="K433" s="39"/>
      <c r="L433" s="43"/>
      <c r="M433" s="234"/>
      <c r="N433" s="235"/>
      <c r="O433" s="83"/>
      <c r="P433" s="83"/>
      <c r="Q433" s="83"/>
      <c r="R433" s="83"/>
      <c r="S433" s="83"/>
      <c r="T433" s="84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  <c r="AE433" s="37"/>
      <c r="AT433" s="16" t="s">
        <v>131</v>
      </c>
      <c r="AU433" s="16" t="s">
        <v>461</v>
      </c>
    </row>
    <row r="434" s="2" customFormat="1" ht="16.5" customHeight="1">
      <c r="A434" s="37"/>
      <c r="B434" s="38"/>
      <c r="C434" s="218" t="s">
        <v>1087</v>
      </c>
      <c r="D434" s="218" t="s">
        <v>125</v>
      </c>
      <c r="E434" s="219" t="s">
        <v>1088</v>
      </c>
      <c r="F434" s="220" t="s">
        <v>1089</v>
      </c>
      <c r="G434" s="221" t="s">
        <v>158</v>
      </c>
      <c r="H434" s="222">
        <v>1.01</v>
      </c>
      <c r="I434" s="223"/>
      <c r="J434" s="224">
        <f>ROUND(I434*H434,2)</f>
        <v>0</v>
      </c>
      <c r="K434" s="225"/>
      <c r="L434" s="43"/>
      <c r="M434" s="226" t="s">
        <v>19</v>
      </c>
      <c r="N434" s="227" t="s">
        <v>45</v>
      </c>
      <c r="O434" s="83"/>
      <c r="P434" s="228">
        <f>O434*H434</f>
        <v>0</v>
      </c>
      <c r="Q434" s="228">
        <v>2.2563399999999998</v>
      </c>
      <c r="R434" s="228">
        <f>Q434*H434</f>
        <v>2.2789033999999999</v>
      </c>
      <c r="S434" s="228">
        <v>0</v>
      </c>
      <c r="T434" s="229">
        <f>S434*H434</f>
        <v>0</v>
      </c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  <c r="AE434" s="37"/>
      <c r="AR434" s="230" t="s">
        <v>142</v>
      </c>
      <c r="AT434" s="230" t="s">
        <v>125</v>
      </c>
      <c r="AU434" s="230" t="s">
        <v>461</v>
      </c>
      <c r="AY434" s="16" t="s">
        <v>122</v>
      </c>
      <c r="BE434" s="231">
        <f>IF(N434="základní",J434,0)</f>
        <v>0</v>
      </c>
      <c r="BF434" s="231">
        <f>IF(N434="snížená",J434,0)</f>
        <v>0</v>
      </c>
      <c r="BG434" s="231">
        <f>IF(N434="zákl. přenesená",J434,0)</f>
        <v>0</v>
      </c>
      <c r="BH434" s="231">
        <f>IF(N434="sníž. přenesená",J434,0)</f>
        <v>0</v>
      </c>
      <c r="BI434" s="231">
        <f>IF(N434="nulová",J434,0)</f>
        <v>0</v>
      </c>
      <c r="BJ434" s="16" t="s">
        <v>82</v>
      </c>
      <c r="BK434" s="231">
        <f>ROUND(I434*H434,2)</f>
        <v>0</v>
      </c>
      <c r="BL434" s="16" t="s">
        <v>142</v>
      </c>
      <c r="BM434" s="230" t="s">
        <v>1090</v>
      </c>
    </row>
    <row r="435" s="2" customFormat="1">
      <c r="A435" s="37"/>
      <c r="B435" s="38"/>
      <c r="C435" s="39"/>
      <c r="D435" s="232" t="s">
        <v>196</v>
      </c>
      <c r="E435" s="39"/>
      <c r="F435" s="233" t="s">
        <v>705</v>
      </c>
      <c r="G435" s="39"/>
      <c r="H435" s="39"/>
      <c r="I435" s="135"/>
      <c r="J435" s="39"/>
      <c r="K435" s="39"/>
      <c r="L435" s="43"/>
      <c r="M435" s="234"/>
      <c r="N435" s="235"/>
      <c r="O435" s="83"/>
      <c r="P435" s="83"/>
      <c r="Q435" s="83"/>
      <c r="R435" s="83"/>
      <c r="S435" s="83"/>
      <c r="T435" s="84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  <c r="AE435" s="37"/>
      <c r="AT435" s="16" t="s">
        <v>196</v>
      </c>
      <c r="AU435" s="16" t="s">
        <v>461</v>
      </c>
    </row>
    <row r="436" s="2" customFormat="1">
      <c r="A436" s="37"/>
      <c r="B436" s="38"/>
      <c r="C436" s="39"/>
      <c r="D436" s="232" t="s">
        <v>131</v>
      </c>
      <c r="E436" s="39"/>
      <c r="F436" s="233" t="s">
        <v>1091</v>
      </c>
      <c r="G436" s="39"/>
      <c r="H436" s="39"/>
      <c r="I436" s="135"/>
      <c r="J436" s="39"/>
      <c r="K436" s="39"/>
      <c r="L436" s="43"/>
      <c r="M436" s="234"/>
      <c r="N436" s="235"/>
      <c r="O436" s="83"/>
      <c r="P436" s="83"/>
      <c r="Q436" s="83"/>
      <c r="R436" s="83"/>
      <c r="S436" s="83"/>
      <c r="T436" s="84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  <c r="AE436" s="37"/>
      <c r="AT436" s="16" t="s">
        <v>131</v>
      </c>
      <c r="AU436" s="16" t="s">
        <v>461</v>
      </c>
    </row>
    <row r="437" s="2" customFormat="1" ht="16.5" customHeight="1">
      <c r="A437" s="37"/>
      <c r="B437" s="38"/>
      <c r="C437" s="236" t="s">
        <v>1092</v>
      </c>
      <c r="D437" s="236" t="s">
        <v>155</v>
      </c>
      <c r="E437" s="237" t="s">
        <v>1093</v>
      </c>
      <c r="F437" s="238" t="s">
        <v>1094</v>
      </c>
      <c r="G437" s="239" t="s">
        <v>543</v>
      </c>
      <c r="H437" s="240">
        <v>3</v>
      </c>
      <c r="I437" s="241"/>
      <c r="J437" s="242">
        <f>ROUND(I437*H437,2)</f>
        <v>0</v>
      </c>
      <c r="K437" s="243"/>
      <c r="L437" s="244"/>
      <c r="M437" s="245" t="s">
        <v>19</v>
      </c>
      <c r="N437" s="246" t="s">
        <v>45</v>
      </c>
      <c r="O437" s="83"/>
      <c r="P437" s="228">
        <f>O437*H437</f>
        <v>0</v>
      </c>
      <c r="Q437" s="228">
        <v>0</v>
      </c>
      <c r="R437" s="228">
        <f>Q437*H437</f>
        <v>0</v>
      </c>
      <c r="S437" s="228">
        <v>0</v>
      </c>
      <c r="T437" s="229">
        <f>S437*H437</f>
        <v>0</v>
      </c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  <c r="AE437" s="37"/>
      <c r="AR437" s="230" t="s">
        <v>159</v>
      </c>
      <c r="AT437" s="230" t="s">
        <v>155</v>
      </c>
      <c r="AU437" s="230" t="s">
        <v>461</v>
      </c>
      <c r="AY437" s="16" t="s">
        <v>122</v>
      </c>
      <c r="BE437" s="231">
        <f>IF(N437="základní",J437,0)</f>
        <v>0</v>
      </c>
      <c r="BF437" s="231">
        <f>IF(N437="snížená",J437,0)</f>
        <v>0</v>
      </c>
      <c r="BG437" s="231">
        <f>IF(N437="zákl. přenesená",J437,0)</f>
        <v>0</v>
      </c>
      <c r="BH437" s="231">
        <f>IF(N437="sníž. přenesená",J437,0)</f>
        <v>0</v>
      </c>
      <c r="BI437" s="231">
        <f>IF(N437="nulová",J437,0)</f>
        <v>0</v>
      </c>
      <c r="BJ437" s="16" t="s">
        <v>82</v>
      </c>
      <c r="BK437" s="231">
        <f>ROUND(I437*H437,2)</f>
        <v>0</v>
      </c>
      <c r="BL437" s="16" t="s">
        <v>142</v>
      </c>
      <c r="BM437" s="230" t="s">
        <v>1095</v>
      </c>
    </row>
    <row r="438" s="2" customFormat="1" ht="16.5" customHeight="1">
      <c r="A438" s="37"/>
      <c r="B438" s="38"/>
      <c r="C438" s="218" t="s">
        <v>1096</v>
      </c>
      <c r="D438" s="218" t="s">
        <v>125</v>
      </c>
      <c r="E438" s="219" t="s">
        <v>1097</v>
      </c>
      <c r="F438" s="220" t="s">
        <v>1098</v>
      </c>
      <c r="G438" s="221" t="s">
        <v>187</v>
      </c>
      <c r="H438" s="222">
        <v>1</v>
      </c>
      <c r="I438" s="223"/>
      <c r="J438" s="224">
        <f>ROUND(I438*H438,2)</f>
        <v>0</v>
      </c>
      <c r="K438" s="225"/>
      <c r="L438" s="43"/>
      <c r="M438" s="226" t="s">
        <v>19</v>
      </c>
      <c r="N438" s="227" t="s">
        <v>45</v>
      </c>
      <c r="O438" s="83"/>
      <c r="P438" s="228">
        <f>O438*H438</f>
        <v>0</v>
      </c>
      <c r="Q438" s="228">
        <v>0</v>
      </c>
      <c r="R438" s="228">
        <f>Q438*H438</f>
        <v>0</v>
      </c>
      <c r="S438" s="228">
        <v>0</v>
      </c>
      <c r="T438" s="229">
        <f>S438*H438</f>
        <v>0</v>
      </c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  <c r="AE438" s="37"/>
      <c r="AR438" s="230" t="s">
        <v>142</v>
      </c>
      <c r="AT438" s="230" t="s">
        <v>125</v>
      </c>
      <c r="AU438" s="230" t="s">
        <v>461</v>
      </c>
      <c r="AY438" s="16" t="s">
        <v>122</v>
      </c>
      <c r="BE438" s="231">
        <f>IF(N438="základní",J438,0)</f>
        <v>0</v>
      </c>
      <c r="BF438" s="231">
        <f>IF(N438="snížená",J438,0)</f>
        <v>0</v>
      </c>
      <c r="BG438" s="231">
        <f>IF(N438="zákl. přenesená",J438,0)</f>
        <v>0</v>
      </c>
      <c r="BH438" s="231">
        <f>IF(N438="sníž. přenesená",J438,0)</f>
        <v>0</v>
      </c>
      <c r="BI438" s="231">
        <f>IF(N438="nulová",J438,0)</f>
        <v>0</v>
      </c>
      <c r="BJ438" s="16" t="s">
        <v>82</v>
      </c>
      <c r="BK438" s="231">
        <f>ROUND(I438*H438,2)</f>
        <v>0</v>
      </c>
      <c r="BL438" s="16" t="s">
        <v>142</v>
      </c>
      <c r="BM438" s="230" t="s">
        <v>1099</v>
      </c>
    </row>
    <row r="439" s="2" customFormat="1">
      <c r="A439" s="37"/>
      <c r="B439" s="38"/>
      <c r="C439" s="39"/>
      <c r="D439" s="232" t="s">
        <v>131</v>
      </c>
      <c r="E439" s="39"/>
      <c r="F439" s="233" t="s">
        <v>1100</v>
      </c>
      <c r="G439" s="39"/>
      <c r="H439" s="39"/>
      <c r="I439" s="135"/>
      <c r="J439" s="39"/>
      <c r="K439" s="39"/>
      <c r="L439" s="43"/>
      <c r="M439" s="234"/>
      <c r="N439" s="235"/>
      <c r="O439" s="83"/>
      <c r="P439" s="83"/>
      <c r="Q439" s="83"/>
      <c r="R439" s="83"/>
      <c r="S439" s="83"/>
      <c r="T439" s="84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  <c r="AE439" s="37"/>
      <c r="AT439" s="16" t="s">
        <v>131</v>
      </c>
      <c r="AU439" s="16" t="s">
        <v>461</v>
      </c>
    </row>
    <row r="440" s="12" customFormat="1" ht="20.88" customHeight="1">
      <c r="A440" s="12"/>
      <c r="B440" s="202"/>
      <c r="C440" s="203"/>
      <c r="D440" s="204" t="s">
        <v>73</v>
      </c>
      <c r="E440" s="216" t="s">
        <v>1101</v>
      </c>
      <c r="F440" s="216" t="s">
        <v>1102</v>
      </c>
      <c r="G440" s="203"/>
      <c r="H440" s="203"/>
      <c r="I440" s="206"/>
      <c r="J440" s="217">
        <f>BK440</f>
        <v>0</v>
      </c>
      <c r="K440" s="203"/>
      <c r="L440" s="208"/>
      <c r="M440" s="209"/>
      <c r="N440" s="210"/>
      <c r="O440" s="210"/>
      <c r="P440" s="211">
        <f>SUM(P441:P452)</f>
        <v>0</v>
      </c>
      <c r="Q440" s="210"/>
      <c r="R440" s="211">
        <f>SUM(R441:R452)</f>
        <v>5.6073107999999996</v>
      </c>
      <c r="S440" s="210"/>
      <c r="T440" s="212">
        <f>SUM(T441:T452)</f>
        <v>0</v>
      </c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R440" s="213" t="s">
        <v>82</v>
      </c>
      <c r="AT440" s="214" t="s">
        <v>73</v>
      </c>
      <c r="AU440" s="214" t="s">
        <v>84</v>
      </c>
      <c r="AY440" s="213" t="s">
        <v>122</v>
      </c>
      <c r="BK440" s="215">
        <f>SUM(BK441:BK452)</f>
        <v>0</v>
      </c>
    </row>
    <row r="441" s="2" customFormat="1" ht="16.5" customHeight="1">
      <c r="A441" s="37"/>
      <c r="B441" s="38"/>
      <c r="C441" s="218" t="s">
        <v>1103</v>
      </c>
      <c r="D441" s="218" t="s">
        <v>125</v>
      </c>
      <c r="E441" s="219" t="s">
        <v>685</v>
      </c>
      <c r="F441" s="220" t="s">
        <v>686</v>
      </c>
      <c r="G441" s="221" t="s">
        <v>141</v>
      </c>
      <c r="H441" s="222">
        <v>0.75</v>
      </c>
      <c r="I441" s="223"/>
      <c r="J441" s="224">
        <f>ROUND(I441*H441,2)</f>
        <v>0</v>
      </c>
      <c r="K441" s="225"/>
      <c r="L441" s="43"/>
      <c r="M441" s="226" t="s">
        <v>19</v>
      </c>
      <c r="N441" s="227" t="s">
        <v>45</v>
      </c>
      <c r="O441" s="83"/>
      <c r="P441" s="228">
        <f>O441*H441</f>
        <v>0</v>
      </c>
      <c r="Q441" s="228">
        <v>0</v>
      </c>
      <c r="R441" s="228">
        <f>Q441*H441</f>
        <v>0</v>
      </c>
      <c r="S441" s="228">
        <v>0</v>
      </c>
      <c r="T441" s="229">
        <f>S441*H441</f>
        <v>0</v>
      </c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  <c r="AE441" s="37"/>
      <c r="AR441" s="230" t="s">
        <v>142</v>
      </c>
      <c r="AT441" s="230" t="s">
        <v>125</v>
      </c>
      <c r="AU441" s="230" t="s">
        <v>461</v>
      </c>
      <c r="AY441" s="16" t="s">
        <v>122</v>
      </c>
      <c r="BE441" s="231">
        <f>IF(N441="základní",J441,0)</f>
        <v>0</v>
      </c>
      <c r="BF441" s="231">
        <f>IF(N441="snížená",J441,0)</f>
        <v>0</v>
      </c>
      <c r="BG441" s="231">
        <f>IF(N441="zákl. přenesená",J441,0)</f>
        <v>0</v>
      </c>
      <c r="BH441" s="231">
        <f>IF(N441="sníž. přenesená",J441,0)</f>
        <v>0</v>
      </c>
      <c r="BI441" s="231">
        <f>IF(N441="nulová",J441,0)</f>
        <v>0</v>
      </c>
      <c r="BJ441" s="16" t="s">
        <v>82</v>
      </c>
      <c r="BK441" s="231">
        <f>ROUND(I441*H441,2)</f>
        <v>0</v>
      </c>
      <c r="BL441" s="16" t="s">
        <v>142</v>
      </c>
      <c r="BM441" s="230" t="s">
        <v>1104</v>
      </c>
    </row>
    <row r="442" s="2" customFormat="1">
      <c r="A442" s="37"/>
      <c r="B442" s="38"/>
      <c r="C442" s="39"/>
      <c r="D442" s="232" t="s">
        <v>131</v>
      </c>
      <c r="E442" s="39"/>
      <c r="F442" s="233" t="s">
        <v>1053</v>
      </c>
      <c r="G442" s="39"/>
      <c r="H442" s="39"/>
      <c r="I442" s="135"/>
      <c r="J442" s="39"/>
      <c r="K442" s="39"/>
      <c r="L442" s="43"/>
      <c r="M442" s="234"/>
      <c r="N442" s="235"/>
      <c r="O442" s="83"/>
      <c r="P442" s="83"/>
      <c r="Q442" s="83"/>
      <c r="R442" s="83"/>
      <c r="S442" s="83"/>
      <c r="T442" s="84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  <c r="AE442" s="37"/>
      <c r="AT442" s="16" t="s">
        <v>131</v>
      </c>
      <c r="AU442" s="16" t="s">
        <v>461</v>
      </c>
    </row>
    <row r="443" s="2" customFormat="1" ht="16.5" customHeight="1">
      <c r="A443" s="37"/>
      <c r="B443" s="38"/>
      <c r="C443" s="218" t="s">
        <v>1105</v>
      </c>
      <c r="D443" s="218" t="s">
        <v>125</v>
      </c>
      <c r="E443" s="219" t="s">
        <v>1055</v>
      </c>
      <c r="F443" s="220" t="s">
        <v>1056</v>
      </c>
      <c r="G443" s="221" t="s">
        <v>141</v>
      </c>
      <c r="H443" s="222">
        <v>1.75</v>
      </c>
      <c r="I443" s="223"/>
      <c r="J443" s="224">
        <f>ROUND(I443*H443,2)</f>
        <v>0</v>
      </c>
      <c r="K443" s="225"/>
      <c r="L443" s="43"/>
      <c r="M443" s="226" t="s">
        <v>19</v>
      </c>
      <c r="N443" s="227" t="s">
        <v>45</v>
      </c>
      <c r="O443" s="83"/>
      <c r="P443" s="228">
        <f>O443*H443</f>
        <v>0</v>
      </c>
      <c r="Q443" s="228">
        <v>0.017430000000000001</v>
      </c>
      <c r="R443" s="228">
        <f>Q443*H443</f>
        <v>0.030502500000000002</v>
      </c>
      <c r="S443" s="228">
        <v>0</v>
      </c>
      <c r="T443" s="229">
        <f>S443*H443</f>
        <v>0</v>
      </c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  <c r="AE443" s="37"/>
      <c r="AR443" s="230" t="s">
        <v>142</v>
      </c>
      <c r="AT443" s="230" t="s">
        <v>125</v>
      </c>
      <c r="AU443" s="230" t="s">
        <v>461</v>
      </c>
      <c r="AY443" s="16" t="s">
        <v>122</v>
      </c>
      <c r="BE443" s="231">
        <f>IF(N443="základní",J443,0)</f>
        <v>0</v>
      </c>
      <c r="BF443" s="231">
        <f>IF(N443="snížená",J443,0)</f>
        <v>0</v>
      </c>
      <c r="BG443" s="231">
        <f>IF(N443="zákl. přenesená",J443,0)</f>
        <v>0</v>
      </c>
      <c r="BH443" s="231">
        <f>IF(N443="sníž. přenesená",J443,0)</f>
        <v>0</v>
      </c>
      <c r="BI443" s="231">
        <f>IF(N443="nulová",J443,0)</f>
        <v>0</v>
      </c>
      <c r="BJ443" s="16" t="s">
        <v>82</v>
      </c>
      <c r="BK443" s="231">
        <f>ROUND(I443*H443,2)</f>
        <v>0</v>
      </c>
      <c r="BL443" s="16" t="s">
        <v>142</v>
      </c>
      <c r="BM443" s="230" t="s">
        <v>1106</v>
      </c>
    </row>
    <row r="444" s="2" customFormat="1">
      <c r="A444" s="37"/>
      <c r="B444" s="38"/>
      <c r="C444" s="39"/>
      <c r="D444" s="232" t="s">
        <v>131</v>
      </c>
      <c r="E444" s="39"/>
      <c r="F444" s="233" t="s">
        <v>1107</v>
      </c>
      <c r="G444" s="39"/>
      <c r="H444" s="39"/>
      <c r="I444" s="135"/>
      <c r="J444" s="39"/>
      <c r="K444" s="39"/>
      <c r="L444" s="43"/>
      <c r="M444" s="234"/>
      <c r="N444" s="235"/>
      <c r="O444" s="83"/>
      <c r="P444" s="83"/>
      <c r="Q444" s="83"/>
      <c r="R444" s="83"/>
      <c r="S444" s="83"/>
      <c r="T444" s="84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  <c r="AE444" s="37"/>
      <c r="AT444" s="16" t="s">
        <v>131</v>
      </c>
      <c r="AU444" s="16" t="s">
        <v>461</v>
      </c>
    </row>
    <row r="445" s="2" customFormat="1" ht="16.5" customHeight="1">
      <c r="A445" s="37"/>
      <c r="B445" s="38"/>
      <c r="C445" s="218" t="s">
        <v>1108</v>
      </c>
      <c r="D445" s="218" t="s">
        <v>125</v>
      </c>
      <c r="E445" s="219" t="s">
        <v>1060</v>
      </c>
      <c r="F445" s="220" t="s">
        <v>1061</v>
      </c>
      <c r="G445" s="221" t="s">
        <v>158</v>
      </c>
      <c r="H445" s="222">
        <v>2.27</v>
      </c>
      <c r="I445" s="223"/>
      <c r="J445" s="224">
        <f>ROUND(I445*H445,2)</f>
        <v>0</v>
      </c>
      <c r="K445" s="225"/>
      <c r="L445" s="43"/>
      <c r="M445" s="226" t="s">
        <v>19</v>
      </c>
      <c r="N445" s="227" t="s">
        <v>45</v>
      </c>
      <c r="O445" s="83"/>
      <c r="P445" s="228">
        <f>O445*H445</f>
        <v>0</v>
      </c>
      <c r="Q445" s="228">
        <v>2.45329</v>
      </c>
      <c r="R445" s="228">
        <f>Q445*H445</f>
        <v>5.5689682999999999</v>
      </c>
      <c r="S445" s="228">
        <v>0</v>
      </c>
      <c r="T445" s="229">
        <f>S445*H445</f>
        <v>0</v>
      </c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  <c r="AE445" s="37"/>
      <c r="AR445" s="230" t="s">
        <v>142</v>
      </c>
      <c r="AT445" s="230" t="s">
        <v>125</v>
      </c>
      <c r="AU445" s="230" t="s">
        <v>461</v>
      </c>
      <c r="AY445" s="16" t="s">
        <v>122</v>
      </c>
      <c r="BE445" s="231">
        <f>IF(N445="základní",J445,0)</f>
        <v>0</v>
      </c>
      <c r="BF445" s="231">
        <f>IF(N445="snížená",J445,0)</f>
        <v>0</v>
      </c>
      <c r="BG445" s="231">
        <f>IF(N445="zákl. přenesená",J445,0)</f>
        <v>0</v>
      </c>
      <c r="BH445" s="231">
        <f>IF(N445="sníž. přenesená",J445,0)</f>
        <v>0</v>
      </c>
      <c r="BI445" s="231">
        <f>IF(N445="nulová",J445,0)</f>
        <v>0</v>
      </c>
      <c r="BJ445" s="16" t="s">
        <v>82</v>
      </c>
      <c r="BK445" s="231">
        <f>ROUND(I445*H445,2)</f>
        <v>0</v>
      </c>
      <c r="BL445" s="16" t="s">
        <v>142</v>
      </c>
      <c r="BM445" s="230" t="s">
        <v>1109</v>
      </c>
    </row>
    <row r="446" s="2" customFormat="1">
      <c r="A446" s="37"/>
      <c r="B446" s="38"/>
      <c r="C446" s="39"/>
      <c r="D446" s="232" t="s">
        <v>131</v>
      </c>
      <c r="E446" s="39"/>
      <c r="F446" s="233" t="s">
        <v>1110</v>
      </c>
      <c r="G446" s="39"/>
      <c r="H446" s="39"/>
      <c r="I446" s="135"/>
      <c r="J446" s="39"/>
      <c r="K446" s="39"/>
      <c r="L446" s="43"/>
      <c r="M446" s="234"/>
      <c r="N446" s="235"/>
      <c r="O446" s="83"/>
      <c r="P446" s="83"/>
      <c r="Q446" s="83"/>
      <c r="R446" s="83"/>
      <c r="S446" s="83"/>
      <c r="T446" s="84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  <c r="AE446" s="37"/>
      <c r="AT446" s="16" t="s">
        <v>131</v>
      </c>
      <c r="AU446" s="16" t="s">
        <v>461</v>
      </c>
    </row>
    <row r="447" s="2" customFormat="1" ht="16.5" customHeight="1">
      <c r="A447" s="37"/>
      <c r="B447" s="38"/>
      <c r="C447" s="218" t="s">
        <v>1111</v>
      </c>
      <c r="D447" s="218" t="s">
        <v>125</v>
      </c>
      <c r="E447" s="219" t="s">
        <v>1112</v>
      </c>
      <c r="F447" s="220" t="s">
        <v>1113</v>
      </c>
      <c r="G447" s="221" t="s">
        <v>543</v>
      </c>
      <c r="H447" s="222">
        <v>7</v>
      </c>
      <c r="I447" s="223"/>
      <c r="J447" s="224">
        <f>ROUND(I447*H447,2)</f>
        <v>0</v>
      </c>
      <c r="K447" s="225"/>
      <c r="L447" s="43"/>
      <c r="M447" s="226" t="s">
        <v>19</v>
      </c>
      <c r="N447" s="227" t="s">
        <v>45</v>
      </c>
      <c r="O447" s="83"/>
      <c r="P447" s="228">
        <f>O447*H447</f>
        <v>0</v>
      </c>
      <c r="Q447" s="228">
        <v>0.0011199999999999999</v>
      </c>
      <c r="R447" s="228">
        <f>Q447*H447</f>
        <v>0.0078399999999999997</v>
      </c>
      <c r="S447" s="228">
        <v>0</v>
      </c>
      <c r="T447" s="229">
        <f>S447*H447</f>
        <v>0</v>
      </c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  <c r="AE447" s="37"/>
      <c r="AR447" s="230" t="s">
        <v>142</v>
      </c>
      <c r="AT447" s="230" t="s">
        <v>125</v>
      </c>
      <c r="AU447" s="230" t="s">
        <v>461</v>
      </c>
      <c r="AY447" s="16" t="s">
        <v>122</v>
      </c>
      <c r="BE447" s="231">
        <f>IF(N447="základní",J447,0)</f>
        <v>0</v>
      </c>
      <c r="BF447" s="231">
        <f>IF(N447="snížená",J447,0)</f>
        <v>0</v>
      </c>
      <c r="BG447" s="231">
        <f>IF(N447="zákl. přenesená",J447,0)</f>
        <v>0</v>
      </c>
      <c r="BH447" s="231">
        <f>IF(N447="sníž. přenesená",J447,0)</f>
        <v>0</v>
      </c>
      <c r="BI447" s="231">
        <f>IF(N447="nulová",J447,0)</f>
        <v>0</v>
      </c>
      <c r="BJ447" s="16" t="s">
        <v>82</v>
      </c>
      <c r="BK447" s="231">
        <f>ROUND(I447*H447,2)</f>
        <v>0</v>
      </c>
      <c r="BL447" s="16" t="s">
        <v>142</v>
      </c>
      <c r="BM447" s="230" t="s">
        <v>1114</v>
      </c>
    </row>
    <row r="448" s="2" customFormat="1">
      <c r="A448" s="37"/>
      <c r="B448" s="38"/>
      <c r="C448" s="39"/>
      <c r="D448" s="232" t="s">
        <v>131</v>
      </c>
      <c r="E448" s="39"/>
      <c r="F448" s="233" t="s">
        <v>1115</v>
      </c>
      <c r="G448" s="39"/>
      <c r="H448" s="39"/>
      <c r="I448" s="135"/>
      <c r="J448" s="39"/>
      <c r="K448" s="39"/>
      <c r="L448" s="43"/>
      <c r="M448" s="234"/>
      <c r="N448" s="235"/>
      <c r="O448" s="83"/>
      <c r="P448" s="83"/>
      <c r="Q448" s="83"/>
      <c r="R448" s="83"/>
      <c r="S448" s="83"/>
      <c r="T448" s="84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  <c r="AE448" s="37"/>
      <c r="AT448" s="16" t="s">
        <v>131</v>
      </c>
      <c r="AU448" s="16" t="s">
        <v>461</v>
      </c>
    </row>
    <row r="449" s="2" customFormat="1" ht="16.5" customHeight="1">
      <c r="A449" s="37"/>
      <c r="B449" s="38"/>
      <c r="C449" s="236" t="s">
        <v>1116</v>
      </c>
      <c r="D449" s="236" t="s">
        <v>155</v>
      </c>
      <c r="E449" s="237" t="s">
        <v>1117</v>
      </c>
      <c r="F449" s="238" t="s">
        <v>1118</v>
      </c>
      <c r="G449" s="239" t="s">
        <v>543</v>
      </c>
      <c r="H449" s="240">
        <v>2</v>
      </c>
      <c r="I449" s="241"/>
      <c r="J449" s="242">
        <f>ROUND(I449*H449,2)</f>
        <v>0</v>
      </c>
      <c r="K449" s="243"/>
      <c r="L449" s="244"/>
      <c r="M449" s="245" t="s">
        <v>19</v>
      </c>
      <c r="N449" s="246" t="s">
        <v>45</v>
      </c>
      <c r="O449" s="83"/>
      <c r="P449" s="228">
        <f>O449*H449</f>
        <v>0</v>
      </c>
      <c r="Q449" s="228">
        <v>0</v>
      </c>
      <c r="R449" s="228">
        <f>Q449*H449</f>
        <v>0</v>
      </c>
      <c r="S449" s="228">
        <v>0</v>
      </c>
      <c r="T449" s="229">
        <f>S449*H449</f>
        <v>0</v>
      </c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  <c r="AE449" s="37"/>
      <c r="AR449" s="230" t="s">
        <v>159</v>
      </c>
      <c r="AT449" s="230" t="s">
        <v>155</v>
      </c>
      <c r="AU449" s="230" t="s">
        <v>461</v>
      </c>
      <c r="AY449" s="16" t="s">
        <v>122</v>
      </c>
      <c r="BE449" s="231">
        <f>IF(N449="základní",J449,0)</f>
        <v>0</v>
      </c>
      <c r="BF449" s="231">
        <f>IF(N449="snížená",J449,0)</f>
        <v>0</v>
      </c>
      <c r="BG449" s="231">
        <f>IF(N449="zákl. přenesená",J449,0)</f>
        <v>0</v>
      </c>
      <c r="BH449" s="231">
        <f>IF(N449="sníž. přenesená",J449,0)</f>
        <v>0</v>
      </c>
      <c r="BI449" s="231">
        <f>IF(N449="nulová",J449,0)</f>
        <v>0</v>
      </c>
      <c r="BJ449" s="16" t="s">
        <v>82</v>
      </c>
      <c r="BK449" s="231">
        <f>ROUND(I449*H449,2)</f>
        <v>0</v>
      </c>
      <c r="BL449" s="16" t="s">
        <v>142</v>
      </c>
      <c r="BM449" s="230" t="s">
        <v>1119</v>
      </c>
    </row>
    <row r="450" s="2" customFormat="1">
      <c r="A450" s="37"/>
      <c r="B450" s="38"/>
      <c r="C450" s="39"/>
      <c r="D450" s="232" t="s">
        <v>131</v>
      </c>
      <c r="E450" s="39"/>
      <c r="F450" s="233" t="s">
        <v>1120</v>
      </c>
      <c r="G450" s="39"/>
      <c r="H450" s="39"/>
      <c r="I450" s="135"/>
      <c r="J450" s="39"/>
      <c r="K450" s="39"/>
      <c r="L450" s="43"/>
      <c r="M450" s="234"/>
      <c r="N450" s="235"/>
      <c r="O450" s="83"/>
      <c r="P450" s="83"/>
      <c r="Q450" s="83"/>
      <c r="R450" s="83"/>
      <c r="S450" s="83"/>
      <c r="T450" s="84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  <c r="AE450" s="37"/>
      <c r="AT450" s="16" t="s">
        <v>131</v>
      </c>
      <c r="AU450" s="16" t="s">
        <v>461</v>
      </c>
    </row>
    <row r="451" s="2" customFormat="1" ht="16.5" customHeight="1">
      <c r="A451" s="37"/>
      <c r="B451" s="38"/>
      <c r="C451" s="218" t="s">
        <v>1121</v>
      </c>
      <c r="D451" s="218" t="s">
        <v>125</v>
      </c>
      <c r="E451" s="219" t="s">
        <v>1122</v>
      </c>
      <c r="F451" s="220" t="s">
        <v>1123</v>
      </c>
      <c r="G451" s="221" t="s">
        <v>187</v>
      </c>
      <c r="H451" s="222">
        <v>1</v>
      </c>
      <c r="I451" s="223"/>
      <c r="J451" s="224">
        <f>ROUND(I451*H451,2)</f>
        <v>0</v>
      </c>
      <c r="K451" s="225"/>
      <c r="L451" s="43"/>
      <c r="M451" s="226" t="s">
        <v>19</v>
      </c>
      <c r="N451" s="227" t="s">
        <v>45</v>
      </c>
      <c r="O451" s="83"/>
      <c r="P451" s="228">
        <f>O451*H451</f>
        <v>0</v>
      </c>
      <c r="Q451" s="228">
        <v>0</v>
      </c>
      <c r="R451" s="228">
        <f>Q451*H451</f>
        <v>0</v>
      </c>
      <c r="S451" s="228">
        <v>0</v>
      </c>
      <c r="T451" s="229">
        <f>S451*H451</f>
        <v>0</v>
      </c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  <c r="AE451" s="37"/>
      <c r="AR451" s="230" t="s">
        <v>142</v>
      </c>
      <c r="AT451" s="230" t="s">
        <v>125</v>
      </c>
      <c r="AU451" s="230" t="s">
        <v>461</v>
      </c>
      <c r="AY451" s="16" t="s">
        <v>122</v>
      </c>
      <c r="BE451" s="231">
        <f>IF(N451="základní",J451,0)</f>
        <v>0</v>
      </c>
      <c r="BF451" s="231">
        <f>IF(N451="snížená",J451,0)</f>
        <v>0</v>
      </c>
      <c r="BG451" s="231">
        <f>IF(N451="zákl. přenesená",J451,0)</f>
        <v>0</v>
      </c>
      <c r="BH451" s="231">
        <f>IF(N451="sníž. přenesená",J451,0)</f>
        <v>0</v>
      </c>
      <c r="BI451" s="231">
        <f>IF(N451="nulová",J451,0)</f>
        <v>0</v>
      </c>
      <c r="BJ451" s="16" t="s">
        <v>82</v>
      </c>
      <c r="BK451" s="231">
        <f>ROUND(I451*H451,2)</f>
        <v>0</v>
      </c>
      <c r="BL451" s="16" t="s">
        <v>142</v>
      </c>
      <c r="BM451" s="230" t="s">
        <v>1124</v>
      </c>
    </row>
    <row r="452" s="2" customFormat="1">
      <c r="A452" s="37"/>
      <c r="B452" s="38"/>
      <c r="C452" s="39"/>
      <c r="D452" s="232" t="s">
        <v>131</v>
      </c>
      <c r="E452" s="39"/>
      <c r="F452" s="233" t="s">
        <v>1125</v>
      </c>
      <c r="G452" s="39"/>
      <c r="H452" s="39"/>
      <c r="I452" s="135"/>
      <c r="J452" s="39"/>
      <c r="K452" s="39"/>
      <c r="L452" s="43"/>
      <c r="M452" s="234"/>
      <c r="N452" s="235"/>
      <c r="O452" s="83"/>
      <c r="P452" s="83"/>
      <c r="Q452" s="83"/>
      <c r="R452" s="83"/>
      <c r="S452" s="83"/>
      <c r="T452" s="84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  <c r="AE452" s="37"/>
      <c r="AT452" s="16" t="s">
        <v>131</v>
      </c>
      <c r="AU452" s="16" t="s">
        <v>461</v>
      </c>
    </row>
    <row r="453" s="12" customFormat="1" ht="22.8" customHeight="1">
      <c r="A453" s="12"/>
      <c r="B453" s="202"/>
      <c r="C453" s="203"/>
      <c r="D453" s="204" t="s">
        <v>73</v>
      </c>
      <c r="E453" s="216" t="s">
        <v>1126</v>
      </c>
      <c r="F453" s="216" t="s">
        <v>1127</v>
      </c>
      <c r="G453" s="203"/>
      <c r="H453" s="203"/>
      <c r="I453" s="206"/>
      <c r="J453" s="217">
        <f>BK453</f>
        <v>0</v>
      </c>
      <c r="K453" s="203"/>
      <c r="L453" s="208"/>
      <c r="M453" s="209"/>
      <c r="N453" s="210"/>
      <c r="O453" s="210"/>
      <c r="P453" s="211">
        <f>SUM(P454:P464)</f>
        <v>0</v>
      </c>
      <c r="Q453" s="210"/>
      <c r="R453" s="211">
        <f>SUM(R454:R464)</f>
        <v>9.9711600000000011</v>
      </c>
      <c r="S453" s="210"/>
      <c r="T453" s="212">
        <f>SUM(T454:T464)</f>
        <v>0</v>
      </c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R453" s="213" t="s">
        <v>82</v>
      </c>
      <c r="AT453" s="214" t="s">
        <v>73</v>
      </c>
      <c r="AU453" s="214" t="s">
        <v>82</v>
      </c>
      <c r="AY453" s="213" t="s">
        <v>122</v>
      </c>
      <c r="BK453" s="215">
        <f>SUM(BK454:BK464)</f>
        <v>0</v>
      </c>
    </row>
    <row r="454" s="2" customFormat="1" ht="16.5" customHeight="1">
      <c r="A454" s="37"/>
      <c r="B454" s="38"/>
      <c r="C454" s="218" t="s">
        <v>1128</v>
      </c>
      <c r="D454" s="218" t="s">
        <v>125</v>
      </c>
      <c r="E454" s="219" t="s">
        <v>685</v>
      </c>
      <c r="F454" s="220" t="s">
        <v>686</v>
      </c>
      <c r="G454" s="221" t="s">
        <v>141</v>
      </c>
      <c r="H454" s="222">
        <v>8</v>
      </c>
      <c r="I454" s="223"/>
      <c r="J454" s="224">
        <f>ROUND(I454*H454,2)</f>
        <v>0</v>
      </c>
      <c r="K454" s="225"/>
      <c r="L454" s="43"/>
      <c r="M454" s="226" t="s">
        <v>19</v>
      </c>
      <c r="N454" s="227" t="s">
        <v>45</v>
      </c>
      <c r="O454" s="83"/>
      <c r="P454" s="228">
        <f>O454*H454</f>
        <v>0</v>
      </c>
      <c r="Q454" s="228">
        <v>0</v>
      </c>
      <c r="R454" s="228">
        <f>Q454*H454</f>
        <v>0</v>
      </c>
      <c r="S454" s="228">
        <v>0</v>
      </c>
      <c r="T454" s="229">
        <f>S454*H454</f>
        <v>0</v>
      </c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  <c r="AE454" s="37"/>
      <c r="AR454" s="230" t="s">
        <v>142</v>
      </c>
      <c r="AT454" s="230" t="s">
        <v>125</v>
      </c>
      <c r="AU454" s="230" t="s">
        <v>84</v>
      </c>
      <c r="AY454" s="16" t="s">
        <v>122</v>
      </c>
      <c r="BE454" s="231">
        <f>IF(N454="základní",J454,0)</f>
        <v>0</v>
      </c>
      <c r="BF454" s="231">
        <f>IF(N454="snížená",J454,0)</f>
        <v>0</v>
      </c>
      <c r="BG454" s="231">
        <f>IF(N454="zákl. přenesená",J454,0)</f>
        <v>0</v>
      </c>
      <c r="BH454" s="231">
        <f>IF(N454="sníž. přenesená",J454,0)</f>
        <v>0</v>
      </c>
      <c r="BI454" s="231">
        <f>IF(N454="nulová",J454,0)</f>
        <v>0</v>
      </c>
      <c r="BJ454" s="16" t="s">
        <v>82</v>
      </c>
      <c r="BK454" s="231">
        <f>ROUND(I454*H454,2)</f>
        <v>0</v>
      </c>
      <c r="BL454" s="16" t="s">
        <v>142</v>
      </c>
      <c r="BM454" s="230" t="s">
        <v>1129</v>
      </c>
    </row>
    <row r="455" s="2" customFormat="1">
      <c r="A455" s="37"/>
      <c r="B455" s="38"/>
      <c r="C455" s="39"/>
      <c r="D455" s="232" t="s">
        <v>131</v>
      </c>
      <c r="E455" s="39"/>
      <c r="F455" s="233" t="s">
        <v>1053</v>
      </c>
      <c r="G455" s="39"/>
      <c r="H455" s="39"/>
      <c r="I455" s="135"/>
      <c r="J455" s="39"/>
      <c r="K455" s="39"/>
      <c r="L455" s="43"/>
      <c r="M455" s="234"/>
      <c r="N455" s="235"/>
      <c r="O455" s="83"/>
      <c r="P455" s="83"/>
      <c r="Q455" s="83"/>
      <c r="R455" s="83"/>
      <c r="S455" s="83"/>
      <c r="T455" s="84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  <c r="AE455" s="37"/>
      <c r="AT455" s="16" t="s">
        <v>131</v>
      </c>
      <c r="AU455" s="16" t="s">
        <v>84</v>
      </c>
    </row>
    <row r="456" s="2" customFormat="1" ht="16.5" customHeight="1">
      <c r="A456" s="37"/>
      <c r="B456" s="38"/>
      <c r="C456" s="218" t="s">
        <v>1130</v>
      </c>
      <c r="D456" s="218" t="s">
        <v>125</v>
      </c>
      <c r="E456" s="219" t="s">
        <v>1055</v>
      </c>
      <c r="F456" s="220" t="s">
        <v>1056</v>
      </c>
      <c r="G456" s="221" t="s">
        <v>141</v>
      </c>
      <c r="H456" s="222">
        <v>8</v>
      </c>
      <c r="I456" s="223"/>
      <c r="J456" s="224">
        <f>ROUND(I456*H456,2)</f>
        <v>0</v>
      </c>
      <c r="K456" s="225"/>
      <c r="L456" s="43"/>
      <c r="M456" s="226" t="s">
        <v>19</v>
      </c>
      <c r="N456" s="227" t="s">
        <v>45</v>
      </c>
      <c r="O456" s="83"/>
      <c r="P456" s="228">
        <f>O456*H456</f>
        <v>0</v>
      </c>
      <c r="Q456" s="228">
        <v>0.017430000000000001</v>
      </c>
      <c r="R456" s="228">
        <f>Q456*H456</f>
        <v>0.13944000000000001</v>
      </c>
      <c r="S456" s="228">
        <v>0</v>
      </c>
      <c r="T456" s="229">
        <f>S456*H456</f>
        <v>0</v>
      </c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  <c r="AE456" s="37"/>
      <c r="AR456" s="230" t="s">
        <v>142</v>
      </c>
      <c r="AT456" s="230" t="s">
        <v>125</v>
      </c>
      <c r="AU456" s="230" t="s">
        <v>84</v>
      </c>
      <c r="AY456" s="16" t="s">
        <v>122</v>
      </c>
      <c r="BE456" s="231">
        <f>IF(N456="základní",J456,0)</f>
        <v>0</v>
      </c>
      <c r="BF456" s="231">
        <f>IF(N456="snížená",J456,0)</f>
        <v>0</v>
      </c>
      <c r="BG456" s="231">
        <f>IF(N456="zákl. přenesená",J456,0)</f>
        <v>0</v>
      </c>
      <c r="BH456" s="231">
        <f>IF(N456="sníž. přenesená",J456,0)</f>
        <v>0</v>
      </c>
      <c r="BI456" s="231">
        <f>IF(N456="nulová",J456,0)</f>
        <v>0</v>
      </c>
      <c r="BJ456" s="16" t="s">
        <v>82</v>
      </c>
      <c r="BK456" s="231">
        <f>ROUND(I456*H456,2)</f>
        <v>0</v>
      </c>
      <c r="BL456" s="16" t="s">
        <v>142</v>
      </c>
      <c r="BM456" s="230" t="s">
        <v>1131</v>
      </c>
    </row>
    <row r="457" s="2" customFormat="1">
      <c r="A457" s="37"/>
      <c r="B457" s="38"/>
      <c r="C457" s="39"/>
      <c r="D457" s="232" t="s">
        <v>131</v>
      </c>
      <c r="E457" s="39"/>
      <c r="F457" s="233" t="s">
        <v>1132</v>
      </c>
      <c r="G457" s="39"/>
      <c r="H457" s="39"/>
      <c r="I457" s="135"/>
      <c r="J457" s="39"/>
      <c r="K457" s="39"/>
      <c r="L457" s="43"/>
      <c r="M457" s="234"/>
      <c r="N457" s="235"/>
      <c r="O457" s="83"/>
      <c r="P457" s="83"/>
      <c r="Q457" s="83"/>
      <c r="R457" s="83"/>
      <c r="S457" s="83"/>
      <c r="T457" s="84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  <c r="AE457" s="37"/>
      <c r="AT457" s="16" t="s">
        <v>131</v>
      </c>
      <c r="AU457" s="16" t="s">
        <v>84</v>
      </c>
    </row>
    <row r="458" s="2" customFormat="1" ht="16.5" customHeight="1">
      <c r="A458" s="37"/>
      <c r="B458" s="38"/>
      <c r="C458" s="218" t="s">
        <v>1133</v>
      </c>
      <c r="D458" s="218" t="s">
        <v>125</v>
      </c>
      <c r="E458" s="219" t="s">
        <v>1060</v>
      </c>
      <c r="F458" s="220" t="s">
        <v>1061</v>
      </c>
      <c r="G458" s="221" t="s">
        <v>158</v>
      </c>
      <c r="H458" s="222">
        <v>4</v>
      </c>
      <c r="I458" s="223"/>
      <c r="J458" s="224">
        <f>ROUND(I458*H458,2)</f>
        <v>0</v>
      </c>
      <c r="K458" s="225"/>
      <c r="L458" s="43"/>
      <c r="M458" s="226" t="s">
        <v>19</v>
      </c>
      <c r="N458" s="227" t="s">
        <v>45</v>
      </c>
      <c r="O458" s="83"/>
      <c r="P458" s="228">
        <f>O458*H458</f>
        <v>0</v>
      </c>
      <c r="Q458" s="228">
        <v>2.45329</v>
      </c>
      <c r="R458" s="228">
        <f>Q458*H458</f>
        <v>9.8131599999999999</v>
      </c>
      <c r="S458" s="228">
        <v>0</v>
      </c>
      <c r="T458" s="229">
        <f>S458*H458</f>
        <v>0</v>
      </c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  <c r="AE458" s="37"/>
      <c r="AR458" s="230" t="s">
        <v>142</v>
      </c>
      <c r="AT458" s="230" t="s">
        <v>125</v>
      </c>
      <c r="AU458" s="230" t="s">
        <v>84</v>
      </c>
      <c r="AY458" s="16" t="s">
        <v>122</v>
      </c>
      <c r="BE458" s="231">
        <f>IF(N458="základní",J458,0)</f>
        <v>0</v>
      </c>
      <c r="BF458" s="231">
        <f>IF(N458="snížená",J458,0)</f>
        <v>0</v>
      </c>
      <c r="BG458" s="231">
        <f>IF(N458="zákl. přenesená",J458,0)</f>
        <v>0</v>
      </c>
      <c r="BH458" s="231">
        <f>IF(N458="sníž. přenesená",J458,0)</f>
        <v>0</v>
      </c>
      <c r="BI458" s="231">
        <f>IF(N458="nulová",J458,0)</f>
        <v>0</v>
      </c>
      <c r="BJ458" s="16" t="s">
        <v>82</v>
      </c>
      <c r="BK458" s="231">
        <f>ROUND(I458*H458,2)</f>
        <v>0</v>
      </c>
      <c r="BL458" s="16" t="s">
        <v>142</v>
      </c>
      <c r="BM458" s="230" t="s">
        <v>1134</v>
      </c>
    </row>
    <row r="459" s="2" customFormat="1">
      <c r="A459" s="37"/>
      <c r="B459" s="38"/>
      <c r="C459" s="39"/>
      <c r="D459" s="232" t="s">
        <v>131</v>
      </c>
      <c r="E459" s="39"/>
      <c r="F459" s="233" t="s">
        <v>1135</v>
      </c>
      <c r="G459" s="39"/>
      <c r="H459" s="39"/>
      <c r="I459" s="135"/>
      <c r="J459" s="39"/>
      <c r="K459" s="39"/>
      <c r="L459" s="43"/>
      <c r="M459" s="234"/>
      <c r="N459" s="235"/>
      <c r="O459" s="83"/>
      <c r="P459" s="83"/>
      <c r="Q459" s="83"/>
      <c r="R459" s="83"/>
      <c r="S459" s="83"/>
      <c r="T459" s="84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  <c r="AE459" s="37"/>
      <c r="AT459" s="16" t="s">
        <v>131</v>
      </c>
      <c r="AU459" s="16" t="s">
        <v>84</v>
      </c>
    </row>
    <row r="460" s="2" customFormat="1" ht="16.5" customHeight="1">
      <c r="A460" s="37"/>
      <c r="B460" s="38"/>
      <c r="C460" s="218" t="s">
        <v>1136</v>
      </c>
      <c r="D460" s="218" t="s">
        <v>125</v>
      </c>
      <c r="E460" s="219" t="s">
        <v>1137</v>
      </c>
      <c r="F460" s="220" t="s">
        <v>1138</v>
      </c>
      <c r="G460" s="221" t="s">
        <v>543</v>
      </c>
      <c r="H460" s="222">
        <v>16</v>
      </c>
      <c r="I460" s="223"/>
      <c r="J460" s="224">
        <f>ROUND(I460*H460,2)</f>
        <v>0</v>
      </c>
      <c r="K460" s="225"/>
      <c r="L460" s="43"/>
      <c r="M460" s="226" t="s">
        <v>19</v>
      </c>
      <c r="N460" s="227" t="s">
        <v>45</v>
      </c>
      <c r="O460" s="83"/>
      <c r="P460" s="228">
        <f>O460*H460</f>
        <v>0</v>
      </c>
      <c r="Q460" s="228">
        <v>0.00116</v>
      </c>
      <c r="R460" s="228">
        <f>Q460*H460</f>
        <v>0.01856</v>
      </c>
      <c r="S460" s="228">
        <v>0</v>
      </c>
      <c r="T460" s="229">
        <f>S460*H460</f>
        <v>0</v>
      </c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  <c r="AE460" s="37"/>
      <c r="AR460" s="230" t="s">
        <v>142</v>
      </c>
      <c r="AT460" s="230" t="s">
        <v>125</v>
      </c>
      <c r="AU460" s="230" t="s">
        <v>84</v>
      </c>
      <c r="AY460" s="16" t="s">
        <v>122</v>
      </c>
      <c r="BE460" s="231">
        <f>IF(N460="základní",J460,0)</f>
        <v>0</v>
      </c>
      <c r="BF460" s="231">
        <f>IF(N460="snížená",J460,0)</f>
        <v>0</v>
      </c>
      <c r="BG460" s="231">
        <f>IF(N460="zákl. přenesená",J460,0)</f>
        <v>0</v>
      </c>
      <c r="BH460" s="231">
        <f>IF(N460="sníž. přenesená",J460,0)</f>
        <v>0</v>
      </c>
      <c r="BI460" s="231">
        <f>IF(N460="nulová",J460,0)</f>
        <v>0</v>
      </c>
      <c r="BJ460" s="16" t="s">
        <v>82</v>
      </c>
      <c r="BK460" s="231">
        <f>ROUND(I460*H460,2)</f>
        <v>0</v>
      </c>
      <c r="BL460" s="16" t="s">
        <v>142</v>
      </c>
      <c r="BM460" s="230" t="s">
        <v>1139</v>
      </c>
    </row>
    <row r="461" s="2" customFormat="1">
      <c r="A461" s="37"/>
      <c r="B461" s="38"/>
      <c r="C461" s="39"/>
      <c r="D461" s="232" t="s">
        <v>131</v>
      </c>
      <c r="E461" s="39"/>
      <c r="F461" s="233" t="s">
        <v>1140</v>
      </c>
      <c r="G461" s="39"/>
      <c r="H461" s="39"/>
      <c r="I461" s="135"/>
      <c r="J461" s="39"/>
      <c r="K461" s="39"/>
      <c r="L461" s="43"/>
      <c r="M461" s="234"/>
      <c r="N461" s="235"/>
      <c r="O461" s="83"/>
      <c r="P461" s="83"/>
      <c r="Q461" s="83"/>
      <c r="R461" s="83"/>
      <c r="S461" s="83"/>
      <c r="T461" s="84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  <c r="AE461" s="37"/>
      <c r="AT461" s="16" t="s">
        <v>131</v>
      </c>
      <c r="AU461" s="16" t="s">
        <v>84</v>
      </c>
    </row>
    <row r="462" s="2" customFormat="1" ht="16.5" customHeight="1">
      <c r="A462" s="37"/>
      <c r="B462" s="38"/>
      <c r="C462" s="236" t="s">
        <v>1141</v>
      </c>
      <c r="D462" s="236" t="s">
        <v>155</v>
      </c>
      <c r="E462" s="237" t="s">
        <v>764</v>
      </c>
      <c r="F462" s="238" t="s">
        <v>1142</v>
      </c>
      <c r="G462" s="239" t="s">
        <v>543</v>
      </c>
      <c r="H462" s="240">
        <v>3</v>
      </c>
      <c r="I462" s="241"/>
      <c r="J462" s="242">
        <f>ROUND(I462*H462,2)</f>
        <v>0</v>
      </c>
      <c r="K462" s="243"/>
      <c r="L462" s="244"/>
      <c r="M462" s="245" t="s">
        <v>19</v>
      </c>
      <c r="N462" s="246" t="s">
        <v>45</v>
      </c>
      <c r="O462" s="83"/>
      <c r="P462" s="228">
        <f>O462*H462</f>
        <v>0</v>
      </c>
      <c r="Q462" s="228">
        <v>0</v>
      </c>
      <c r="R462" s="228">
        <f>Q462*H462</f>
        <v>0</v>
      </c>
      <c r="S462" s="228">
        <v>0</v>
      </c>
      <c r="T462" s="229">
        <f>S462*H462</f>
        <v>0</v>
      </c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  <c r="AE462" s="37"/>
      <c r="AR462" s="230" t="s">
        <v>159</v>
      </c>
      <c r="AT462" s="230" t="s">
        <v>155</v>
      </c>
      <c r="AU462" s="230" t="s">
        <v>84</v>
      </c>
      <c r="AY462" s="16" t="s">
        <v>122</v>
      </c>
      <c r="BE462" s="231">
        <f>IF(N462="základní",J462,0)</f>
        <v>0</v>
      </c>
      <c r="BF462" s="231">
        <f>IF(N462="snížená",J462,0)</f>
        <v>0</v>
      </c>
      <c r="BG462" s="231">
        <f>IF(N462="zákl. přenesená",J462,0)</f>
        <v>0</v>
      </c>
      <c r="BH462" s="231">
        <f>IF(N462="sníž. přenesená",J462,0)</f>
        <v>0</v>
      </c>
      <c r="BI462" s="231">
        <f>IF(N462="nulová",J462,0)</f>
        <v>0</v>
      </c>
      <c r="BJ462" s="16" t="s">
        <v>82</v>
      </c>
      <c r="BK462" s="231">
        <f>ROUND(I462*H462,2)</f>
        <v>0</v>
      </c>
      <c r="BL462" s="16" t="s">
        <v>142</v>
      </c>
      <c r="BM462" s="230" t="s">
        <v>1143</v>
      </c>
    </row>
    <row r="463" s="2" customFormat="1">
      <c r="A463" s="37"/>
      <c r="B463" s="38"/>
      <c r="C463" s="39"/>
      <c r="D463" s="232" t="s">
        <v>131</v>
      </c>
      <c r="E463" s="39"/>
      <c r="F463" s="233" t="s">
        <v>1144</v>
      </c>
      <c r="G463" s="39"/>
      <c r="H463" s="39"/>
      <c r="I463" s="135"/>
      <c r="J463" s="39"/>
      <c r="K463" s="39"/>
      <c r="L463" s="43"/>
      <c r="M463" s="234"/>
      <c r="N463" s="235"/>
      <c r="O463" s="83"/>
      <c r="P463" s="83"/>
      <c r="Q463" s="83"/>
      <c r="R463" s="83"/>
      <c r="S463" s="83"/>
      <c r="T463" s="84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  <c r="AE463" s="37"/>
      <c r="AT463" s="16" t="s">
        <v>131</v>
      </c>
      <c r="AU463" s="16" t="s">
        <v>84</v>
      </c>
    </row>
    <row r="464" s="2" customFormat="1" ht="16.5" customHeight="1">
      <c r="A464" s="37"/>
      <c r="B464" s="38"/>
      <c r="C464" s="218" t="s">
        <v>1145</v>
      </c>
      <c r="D464" s="218" t="s">
        <v>125</v>
      </c>
      <c r="E464" s="219" t="s">
        <v>1146</v>
      </c>
      <c r="F464" s="220" t="s">
        <v>1123</v>
      </c>
      <c r="G464" s="221" t="s">
        <v>187</v>
      </c>
      <c r="H464" s="222">
        <v>1</v>
      </c>
      <c r="I464" s="223"/>
      <c r="J464" s="224">
        <f>ROUND(I464*H464,2)</f>
        <v>0</v>
      </c>
      <c r="K464" s="225"/>
      <c r="L464" s="43"/>
      <c r="M464" s="226" t="s">
        <v>19</v>
      </c>
      <c r="N464" s="227" t="s">
        <v>45</v>
      </c>
      <c r="O464" s="83"/>
      <c r="P464" s="228">
        <f>O464*H464</f>
        <v>0</v>
      </c>
      <c r="Q464" s="228">
        <v>0</v>
      </c>
      <c r="R464" s="228">
        <f>Q464*H464</f>
        <v>0</v>
      </c>
      <c r="S464" s="228">
        <v>0</v>
      </c>
      <c r="T464" s="229">
        <f>S464*H464</f>
        <v>0</v>
      </c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  <c r="AE464" s="37"/>
      <c r="AR464" s="230" t="s">
        <v>142</v>
      </c>
      <c r="AT464" s="230" t="s">
        <v>125</v>
      </c>
      <c r="AU464" s="230" t="s">
        <v>84</v>
      </c>
      <c r="AY464" s="16" t="s">
        <v>122</v>
      </c>
      <c r="BE464" s="231">
        <f>IF(N464="základní",J464,0)</f>
        <v>0</v>
      </c>
      <c r="BF464" s="231">
        <f>IF(N464="snížená",J464,0)</f>
        <v>0</v>
      </c>
      <c r="BG464" s="231">
        <f>IF(N464="zákl. přenesená",J464,0)</f>
        <v>0</v>
      </c>
      <c r="BH464" s="231">
        <f>IF(N464="sníž. přenesená",J464,0)</f>
        <v>0</v>
      </c>
      <c r="BI464" s="231">
        <f>IF(N464="nulová",J464,0)</f>
        <v>0</v>
      </c>
      <c r="BJ464" s="16" t="s">
        <v>82</v>
      </c>
      <c r="BK464" s="231">
        <f>ROUND(I464*H464,2)</f>
        <v>0</v>
      </c>
      <c r="BL464" s="16" t="s">
        <v>142</v>
      </c>
      <c r="BM464" s="230" t="s">
        <v>1147</v>
      </c>
    </row>
    <row r="465" s="12" customFormat="1" ht="22.8" customHeight="1">
      <c r="A465" s="12"/>
      <c r="B465" s="202"/>
      <c r="C465" s="203"/>
      <c r="D465" s="204" t="s">
        <v>73</v>
      </c>
      <c r="E465" s="216" t="s">
        <v>1148</v>
      </c>
      <c r="F465" s="216" t="s">
        <v>1149</v>
      </c>
      <c r="G465" s="203"/>
      <c r="H465" s="203"/>
      <c r="I465" s="206"/>
      <c r="J465" s="217">
        <f>BK465</f>
        <v>0</v>
      </c>
      <c r="K465" s="203"/>
      <c r="L465" s="208"/>
      <c r="M465" s="209"/>
      <c r="N465" s="210"/>
      <c r="O465" s="210"/>
      <c r="P465" s="211">
        <f>SUM(P466:P467)</f>
        <v>0</v>
      </c>
      <c r="Q465" s="210"/>
      <c r="R465" s="211">
        <f>SUM(R466:R467)</f>
        <v>0.028800000000000003</v>
      </c>
      <c r="S465" s="210"/>
      <c r="T465" s="212">
        <f>SUM(T466:T467)</f>
        <v>0</v>
      </c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R465" s="213" t="s">
        <v>82</v>
      </c>
      <c r="AT465" s="214" t="s">
        <v>73</v>
      </c>
      <c r="AU465" s="214" t="s">
        <v>82</v>
      </c>
      <c r="AY465" s="213" t="s">
        <v>122</v>
      </c>
      <c r="BK465" s="215">
        <f>SUM(BK466:BK467)</f>
        <v>0</v>
      </c>
    </row>
    <row r="466" s="2" customFormat="1" ht="16.5" customHeight="1">
      <c r="A466" s="37"/>
      <c r="B466" s="38"/>
      <c r="C466" s="218" t="s">
        <v>1150</v>
      </c>
      <c r="D466" s="218" t="s">
        <v>125</v>
      </c>
      <c r="E466" s="219" t="s">
        <v>1151</v>
      </c>
      <c r="F466" s="220" t="s">
        <v>1152</v>
      </c>
      <c r="G466" s="221" t="s">
        <v>141</v>
      </c>
      <c r="H466" s="222">
        <v>18</v>
      </c>
      <c r="I466" s="223"/>
      <c r="J466" s="224">
        <f>ROUND(I466*H466,2)</f>
        <v>0</v>
      </c>
      <c r="K466" s="225"/>
      <c r="L466" s="43"/>
      <c r="M466" s="226" t="s">
        <v>19</v>
      </c>
      <c r="N466" s="227" t="s">
        <v>45</v>
      </c>
      <c r="O466" s="83"/>
      <c r="P466" s="228">
        <f>O466*H466</f>
        <v>0</v>
      </c>
      <c r="Q466" s="228">
        <v>0.0016000000000000001</v>
      </c>
      <c r="R466" s="228">
        <f>Q466*H466</f>
        <v>0.028800000000000003</v>
      </c>
      <c r="S466" s="228">
        <v>0</v>
      </c>
      <c r="T466" s="229">
        <f>S466*H466</f>
        <v>0</v>
      </c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  <c r="AE466" s="37"/>
      <c r="AR466" s="230" t="s">
        <v>142</v>
      </c>
      <c r="AT466" s="230" t="s">
        <v>125</v>
      </c>
      <c r="AU466" s="230" t="s">
        <v>84</v>
      </c>
      <c r="AY466" s="16" t="s">
        <v>122</v>
      </c>
      <c r="BE466" s="231">
        <f>IF(N466="základní",J466,0)</f>
        <v>0</v>
      </c>
      <c r="BF466" s="231">
        <f>IF(N466="snížená",J466,0)</f>
        <v>0</v>
      </c>
      <c r="BG466" s="231">
        <f>IF(N466="zákl. přenesená",J466,0)</f>
        <v>0</v>
      </c>
      <c r="BH466" s="231">
        <f>IF(N466="sníž. přenesená",J466,0)</f>
        <v>0</v>
      </c>
      <c r="BI466" s="231">
        <f>IF(N466="nulová",J466,0)</f>
        <v>0</v>
      </c>
      <c r="BJ466" s="16" t="s">
        <v>82</v>
      </c>
      <c r="BK466" s="231">
        <f>ROUND(I466*H466,2)</f>
        <v>0</v>
      </c>
      <c r="BL466" s="16" t="s">
        <v>142</v>
      </c>
      <c r="BM466" s="230" t="s">
        <v>1153</v>
      </c>
    </row>
    <row r="467" s="2" customFormat="1">
      <c r="A467" s="37"/>
      <c r="B467" s="38"/>
      <c r="C467" s="39"/>
      <c r="D467" s="232" t="s">
        <v>131</v>
      </c>
      <c r="E467" s="39"/>
      <c r="F467" s="233" t="s">
        <v>1154</v>
      </c>
      <c r="G467" s="39"/>
      <c r="H467" s="39"/>
      <c r="I467" s="135"/>
      <c r="J467" s="39"/>
      <c r="K467" s="39"/>
      <c r="L467" s="43"/>
      <c r="M467" s="234"/>
      <c r="N467" s="235"/>
      <c r="O467" s="83"/>
      <c r="P467" s="83"/>
      <c r="Q467" s="83"/>
      <c r="R467" s="83"/>
      <c r="S467" s="83"/>
      <c r="T467" s="84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  <c r="AE467" s="37"/>
      <c r="AT467" s="16" t="s">
        <v>131</v>
      </c>
      <c r="AU467" s="16" t="s">
        <v>84</v>
      </c>
    </row>
    <row r="468" s="12" customFormat="1" ht="22.8" customHeight="1">
      <c r="A468" s="12"/>
      <c r="B468" s="202"/>
      <c r="C468" s="203"/>
      <c r="D468" s="204" t="s">
        <v>73</v>
      </c>
      <c r="E468" s="216" t="s">
        <v>1155</v>
      </c>
      <c r="F468" s="216" t="s">
        <v>1156</v>
      </c>
      <c r="G468" s="203"/>
      <c r="H468" s="203"/>
      <c r="I468" s="206"/>
      <c r="J468" s="217">
        <f>BK468</f>
        <v>0</v>
      </c>
      <c r="K468" s="203"/>
      <c r="L468" s="208"/>
      <c r="M468" s="209"/>
      <c r="N468" s="210"/>
      <c r="O468" s="210"/>
      <c r="P468" s="211">
        <f>SUM(P469:P470)</f>
        <v>0</v>
      </c>
      <c r="Q468" s="210"/>
      <c r="R468" s="211">
        <f>SUM(R469:R470)</f>
        <v>0</v>
      </c>
      <c r="S468" s="210"/>
      <c r="T468" s="212">
        <f>SUM(T469:T470)</f>
        <v>0</v>
      </c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R468" s="213" t="s">
        <v>82</v>
      </c>
      <c r="AT468" s="214" t="s">
        <v>73</v>
      </c>
      <c r="AU468" s="214" t="s">
        <v>82</v>
      </c>
      <c r="AY468" s="213" t="s">
        <v>122</v>
      </c>
      <c r="BK468" s="215">
        <f>SUM(BK469:BK470)</f>
        <v>0</v>
      </c>
    </row>
    <row r="469" s="2" customFormat="1" ht="21.75" customHeight="1">
      <c r="A469" s="37"/>
      <c r="B469" s="38"/>
      <c r="C469" s="218" t="s">
        <v>1157</v>
      </c>
      <c r="D469" s="218" t="s">
        <v>125</v>
      </c>
      <c r="E469" s="219" t="s">
        <v>1158</v>
      </c>
      <c r="F469" s="220" t="s">
        <v>1159</v>
      </c>
      <c r="G469" s="221" t="s">
        <v>226</v>
      </c>
      <c r="H469" s="222">
        <v>228.612</v>
      </c>
      <c r="I469" s="223"/>
      <c r="J469" s="224">
        <f>ROUND(I469*H469,2)</f>
        <v>0</v>
      </c>
      <c r="K469" s="225"/>
      <c r="L469" s="43"/>
      <c r="M469" s="226" t="s">
        <v>19</v>
      </c>
      <c r="N469" s="227" t="s">
        <v>45</v>
      </c>
      <c r="O469" s="83"/>
      <c r="P469" s="228">
        <f>O469*H469</f>
        <v>0</v>
      </c>
      <c r="Q469" s="228">
        <v>0</v>
      </c>
      <c r="R469" s="228">
        <f>Q469*H469</f>
        <v>0</v>
      </c>
      <c r="S469" s="228">
        <v>0</v>
      </c>
      <c r="T469" s="229">
        <f>S469*H469</f>
        <v>0</v>
      </c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  <c r="AE469" s="37"/>
      <c r="AR469" s="230" t="s">
        <v>142</v>
      </c>
      <c r="AT469" s="230" t="s">
        <v>125</v>
      </c>
      <c r="AU469" s="230" t="s">
        <v>84</v>
      </c>
      <c r="AY469" s="16" t="s">
        <v>122</v>
      </c>
      <c r="BE469" s="231">
        <f>IF(N469="základní",J469,0)</f>
        <v>0</v>
      </c>
      <c r="BF469" s="231">
        <f>IF(N469="snížená",J469,0)</f>
        <v>0</v>
      </c>
      <c r="BG469" s="231">
        <f>IF(N469="zákl. přenesená",J469,0)</f>
        <v>0</v>
      </c>
      <c r="BH469" s="231">
        <f>IF(N469="sníž. přenesená",J469,0)</f>
        <v>0</v>
      </c>
      <c r="BI469" s="231">
        <f>IF(N469="nulová",J469,0)</f>
        <v>0</v>
      </c>
      <c r="BJ469" s="16" t="s">
        <v>82</v>
      </c>
      <c r="BK469" s="231">
        <f>ROUND(I469*H469,2)</f>
        <v>0</v>
      </c>
      <c r="BL469" s="16" t="s">
        <v>142</v>
      </c>
      <c r="BM469" s="230" t="s">
        <v>1160</v>
      </c>
    </row>
    <row r="470" s="2" customFormat="1">
      <c r="A470" s="37"/>
      <c r="B470" s="38"/>
      <c r="C470" s="39"/>
      <c r="D470" s="232" t="s">
        <v>131</v>
      </c>
      <c r="E470" s="39"/>
      <c r="F470" s="233" t="s">
        <v>1161</v>
      </c>
      <c r="G470" s="39"/>
      <c r="H470" s="39"/>
      <c r="I470" s="135"/>
      <c r="J470" s="39"/>
      <c r="K470" s="39"/>
      <c r="L470" s="43"/>
      <c r="M470" s="247"/>
      <c r="N470" s="248"/>
      <c r="O470" s="249"/>
      <c r="P470" s="249"/>
      <c r="Q470" s="249"/>
      <c r="R470" s="249"/>
      <c r="S470" s="249"/>
      <c r="T470" s="250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  <c r="AE470" s="37"/>
      <c r="AT470" s="16" t="s">
        <v>131</v>
      </c>
      <c r="AU470" s="16" t="s">
        <v>84</v>
      </c>
    </row>
    <row r="471" s="2" customFormat="1" ht="6.96" customHeight="1">
      <c r="A471" s="37"/>
      <c r="B471" s="58"/>
      <c r="C471" s="59"/>
      <c r="D471" s="59"/>
      <c r="E471" s="59"/>
      <c r="F471" s="59"/>
      <c r="G471" s="59"/>
      <c r="H471" s="59"/>
      <c r="I471" s="165"/>
      <c r="J471" s="59"/>
      <c r="K471" s="59"/>
      <c r="L471" s="43"/>
      <c r="M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  <c r="AE471" s="37"/>
    </row>
  </sheetData>
  <sheetProtection sheet="1" autoFilter="0" formatColumns="0" formatRows="0" objects="1" scenarios="1" spinCount="100000" saltValue="6rUmJJ4WUlZATclRPNIEuJEayTJuj0asnyg3fitqUzvMJAoVbpRUOoDZocLpVgqC7SZDn7zq3lxtFg4FTyPJ4A==" hashValue="T8TUowhbtk+1nAKdxjs1rCnEF5ACZ9XaOmRUBEm54zONJn6Ypa0y7sZKE9wm3+ESQvPstE5XYjtqdflglthXRg==" algorithmName="SHA-512" password="CC35"/>
  <autoFilter ref="C107:K470"/>
  <mergeCells count="9">
    <mergeCell ref="E7:H7"/>
    <mergeCell ref="E9:H9"/>
    <mergeCell ref="E18:H18"/>
    <mergeCell ref="E27:H27"/>
    <mergeCell ref="E48:H48"/>
    <mergeCell ref="E50:H50"/>
    <mergeCell ref="E98:H98"/>
    <mergeCell ref="E100:H100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" style="1" customWidth="1"/>
    <col min="8" max="8" width="11.5" style="1" customWidth="1"/>
    <col min="9" max="9" width="20.16016" style="127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I2" s="12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93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30"/>
      <c r="J3" s="129"/>
      <c r="K3" s="129"/>
      <c r="L3" s="19"/>
      <c r="AT3" s="16" t="s">
        <v>84</v>
      </c>
    </row>
    <row r="4" s="1" customFormat="1" ht="24.96" customHeight="1">
      <c r="B4" s="19"/>
      <c r="D4" s="131" t="s">
        <v>97</v>
      </c>
      <c r="I4" s="127"/>
      <c r="L4" s="19"/>
      <c r="M4" s="132" t="s">
        <v>10</v>
      </c>
      <c r="AT4" s="16" t="s">
        <v>4</v>
      </c>
    </row>
    <row r="5" s="1" customFormat="1" ht="6.96" customHeight="1">
      <c r="B5" s="19"/>
      <c r="I5" s="127"/>
      <c r="L5" s="19"/>
    </row>
    <row r="6" s="1" customFormat="1" ht="12" customHeight="1">
      <c r="B6" s="19"/>
      <c r="D6" s="133" t="s">
        <v>16</v>
      </c>
      <c r="I6" s="127"/>
      <c r="L6" s="19"/>
    </row>
    <row r="7" s="1" customFormat="1" ht="16.5" customHeight="1">
      <c r="B7" s="19"/>
      <c r="E7" s="134" t="str">
        <f>'Rekapitulace stavby'!K6</f>
        <v>Park u soudu v Náchodě</v>
      </c>
      <c r="F7" s="133"/>
      <c r="G7" s="133"/>
      <c r="H7" s="133"/>
      <c r="I7" s="127"/>
      <c r="L7" s="19"/>
    </row>
    <row r="8" s="2" customFormat="1" ht="12" customHeight="1">
      <c r="A8" s="37"/>
      <c r="B8" s="43"/>
      <c r="C8" s="37"/>
      <c r="D8" s="133" t="s">
        <v>98</v>
      </c>
      <c r="E8" s="37"/>
      <c r="F8" s="37"/>
      <c r="G8" s="37"/>
      <c r="H8" s="37"/>
      <c r="I8" s="135"/>
      <c r="J8" s="37"/>
      <c r="K8" s="37"/>
      <c r="L8" s="136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37" t="s">
        <v>1162</v>
      </c>
      <c r="F9" s="37"/>
      <c r="G9" s="37"/>
      <c r="H9" s="37"/>
      <c r="I9" s="135"/>
      <c r="J9" s="37"/>
      <c r="K9" s="37"/>
      <c r="L9" s="136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135"/>
      <c r="J10" s="37"/>
      <c r="K10" s="37"/>
      <c r="L10" s="136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3" t="s">
        <v>18</v>
      </c>
      <c r="E11" s="37"/>
      <c r="F11" s="138" t="s">
        <v>19</v>
      </c>
      <c r="G11" s="37"/>
      <c r="H11" s="37"/>
      <c r="I11" s="139" t="s">
        <v>20</v>
      </c>
      <c r="J11" s="138" t="s">
        <v>19</v>
      </c>
      <c r="K11" s="37"/>
      <c r="L11" s="136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3" t="s">
        <v>21</v>
      </c>
      <c r="E12" s="37"/>
      <c r="F12" s="138" t="s">
        <v>22</v>
      </c>
      <c r="G12" s="37"/>
      <c r="H12" s="37"/>
      <c r="I12" s="139" t="s">
        <v>23</v>
      </c>
      <c r="J12" s="140" t="str">
        <f>'Rekapitulace stavby'!AN8</f>
        <v>22. 6. 2020</v>
      </c>
      <c r="K12" s="37"/>
      <c r="L12" s="136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135"/>
      <c r="J13" s="37"/>
      <c r="K13" s="37"/>
      <c r="L13" s="136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3" t="s">
        <v>25</v>
      </c>
      <c r="E14" s="37"/>
      <c r="F14" s="37"/>
      <c r="G14" s="37"/>
      <c r="H14" s="37"/>
      <c r="I14" s="139" t="s">
        <v>26</v>
      </c>
      <c r="J14" s="138" t="str">
        <f>IF('Rekapitulace stavby'!AN10="","",'Rekapitulace stavby'!AN10)</f>
        <v>00272868</v>
      </c>
      <c r="K14" s="37"/>
      <c r="L14" s="136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38" t="str">
        <f>IF('Rekapitulace stavby'!E11="","",'Rekapitulace stavby'!E11)</f>
        <v>město Náchod</v>
      </c>
      <c r="F15" s="37"/>
      <c r="G15" s="37"/>
      <c r="H15" s="37"/>
      <c r="I15" s="139" t="s">
        <v>29</v>
      </c>
      <c r="J15" s="138" t="str">
        <f>IF('Rekapitulace stavby'!AN11="","",'Rekapitulace stavby'!AN11)</f>
        <v/>
      </c>
      <c r="K15" s="37"/>
      <c r="L15" s="136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135"/>
      <c r="J16" s="37"/>
      <c r="K16" s="37"/>
      <c r="L16" s="136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3" t="s">
        <v>30</v>
      </c>
      <c r="E17" s="37"/>
      <c r="F17" s="37"/>
      <c r="G17" s="37"/>
      <c r="H17" s="37"/>
      <c r="I17" s="139" t="s">
        <v>26</v>
      </c>
      <c r="J17" s="32" t="str">
        <f>'Rekapitulace stavby'!AN13</f>
        <v>Vyplň údaj</v>
      </c>
      <c r="K17" s="37"/>
      <c r="L17" s="136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38"/>
      <c r="G18" s="138"/>
      <c r="H18" s="138"/>
      <c r="I18" s="139" t="s">
        <v>29</v>
      </c>
      <c r="J18" s="32" t="str">
        <f>'Rekapitulace stavby'!AN14</f>
        <v>Vyplň údaj</v>
      </c>
      <c r="K18" s="37"/>
      <c r="L18" s="136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135"/>
      <c r="J19" s="37"/>
      <c r="K19" s="37"/>
      <c r="L19" s="136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3" t="s">
        <v>32</v>
      </c>
      <c r="E20" s="37"/>
      <c r="F20" s="37"/>
      <c r="G20" s="37"/>
      <c r="H20" s="37"/>
      <c r="I20" s="139" t="s">
        <v>26</v>
      </c>
      <c r="J20" s="138" t="str">
        <f>IF('Rekapitulace stavby'!AN16="","",'Rekapitulace stavby'!AN16)</f>
        <v/>
      </c>
      <c r="K20" s="37"/>
      <c r="L20" s="136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38" t="str">
        <f>IF('Rekapitulace stavby'!E17="","",'Rekapitulace stavby'!E17)</f>
        <v xml:space="preserve"> </v>
      </c>
      <c r="F21" s="37"/>
      <c r="G21" s="37"/>
      <c r="H21" s="37"/>
      <c r="I21" s="139" t="s">
        <v>29</v>
      </c>
      <c r="J21" s="138" t="str">
        <f>IF('Rekapitulace stavby'!AN17="","",'Rekapitulace stavby'!AN17)</f>
        <v/>
      </c>
      <c r="K21" s="37"/>
      <c r="L21" s="136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135"/>
      <c r="J22" s="37"/>
      <c r="K22" s="37"/>
      <c r="L22" s="136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3" t="s">
        <v>34</v>
      </c>
      <c r="E23" s="37"/>
      <c r="F23" s="37"/>
      <c r="G23" s="37"/>
      <c r="H23" s="37"/>
      <c r="I23" s="139" t="s">
        <v>26</v>
      </c>
      <c r="J23" s="138" t="s">
        <v>35</v>
      </c>
      <c r="K23" s="37"/>
      <c r="L23" s="136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38" t="s">
        <v>36</v>
      </c>
      <c r="F24" s="37"/>
      <c r="G24" s="37"/>
      <c r="H24" s="37"/>
      <c r="I24" s="139" t="s">
        <v>29</v>
      </c>
      <c r="J24" s="138" t="s">
        <v>37</v>
      </c>
      <c r="K24" s="37"/>
      <c r="L24" s="136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135"/>
      <c r="J25" s="37"/>
      <c r="K25" s="37"/>
      <c r="L25" s="136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3" t="s">
        <v>38</v>
      </c>
      <c r="E26" s="37"/>
      <c r="F26" s="37"/>
      <c r="G26" s="37"/>
      <c r="H26" s="37"/>
      <c r="I26" s="135"/>
      <c r="J26" s="37"/>
      <c r="K26" s="37"/>
      <c r="L26" s="136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1"/>
      <c r="B27" s="142"/>
      <c r="C27" s="141"/>
      <c r="D27" s="141"/>
      <c r="E27" s="143" t="s">
        <v>19</v>
      </c>
      <c r="F27" s="143"/>
      <c r="G27" s="143"/>
      <c r="H27" s="143"/>
      <c r="I27" s="144"/>
      <c r="J27" s="141"/>
      <c r="K27" s="141"/>
      <c r="L27" s="145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135"/>
      <c r="J28" s="37"/>
      <c r="K28" s="37"/>
      <c r="L28" s="136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6"/>
      <c r="E29" s="146"/>
      <c r="F29" s="146"/>
      <c r="G29" s="146"/>
      <c r="H29" s="146"/>
      <c r="I29" s="147"/>
      <c r="J29" s="146"/>
      <c r="K29" s="146"/>
      <c r="L29" s="136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8" t="s">
        <v>40</v>
      </c>
      <c r="E30" s="37"/>
      <c r="F30" s="37"/>
      <c r="G30" s="37"/>
      <c r="H30" s="37"/>
      <c r="I30" s="135"/>
      <c r="J30" s="149">
        <f>ROUND(J92, 2)</f>
        <v>0</v>
      </c>
      <c r="K30" s="37"/>
      <c r="L30" s="136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6"/>
      <c r="E31" s="146"/>
      <c r="F31" s="146"/>
      <c r="G31" s="146"/>
      <c r="H31" s="146"/>
      <c r="I31" s="147"/>
      <c r="J31" s="146"/>
      <c r="K31" s="146"/>
      <c r="L31" s="136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0" t="s">
        <v>42</v>
      </c>
      <c r="G32" s="37"/>
      <c r="H32" s="37"/>
      <c r="I32" s="151" t="s">
        <v>41</v>
      </c>
      <c r="J32" s="150" t="s">
        <v>43</v>
      </c>
      <c r="K32" s="37"/>
      <c r="L32" s="136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44</v>
      </c>
      <c r="E33" s="133" t="s">
        <v>45</v>
      </c>
      <c r="F33" s="153">
        <f>ROUND((SUM(BE92:BE396)),  2)</f>
        <v>0</v>
      </c>
      <c r="G33" s="37"/>
      <c r="H33" s="37"/>
      <c r="I33" s="154">
        <v>0.20999999999999999</v>
      </c>
      <c r="J33" s="153">
        <f>ROUND(((SUM(BE92:BE396))*I33),  2)</f>
        <v>0</v>
      </c>
      <c r="K33" s="37"/>
      <c r="L33" s="136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3" t="s">
        <v>46</v>
      </c>
      <c r="F34" s="153">
        <f>ROUND((SUM(BF92:BF396)),  2)</f>
        <v>0</v>
      </c>
      <c r="G34" s="37"/>
      <c r="H34" s="37"/>
      <c r="I34" s="154">
        <v>0.14999999999999999</v>
      </c>
      <c r="J34" s="153">
        <f>ROUND(((SUM(BF92:BF396))*I34),  2)</f>
        <v>0</v>
      </c>
      <c r="K34" s="37"/>
      <c r="L34" s="136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3" t="s">
        <v>47</v>
      </c>
      <c r="F35" s="153">
        <f>ROUND((SUM(BG92:BG396)),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136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3" t="s">
        <v>48</v>
      </c>
      <c r="F36" s="153">
        <f>ROUND((SUM(BH92:BH396)),  2)</f>
        <v>0</v>
      </c>
      <c r="G36" s="37"/>
      <c r="H36" s="37"/>
      <c r="I36" s="154">
        <v>0.14999999999999999</v>
      </c>
      <c r="J36" s="153">
        <f>0</f>
        <v>0</v>
      </c>
      <c r="K36" s="37"/>
      <c r="L36" s="136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3" t="s">
        <v>49</v>
      </c>
      <c r="F37" s="153">
        <f>ROUND((SUM(BI92:BI396)),  2)</f>
        <v>0</v>
      </c>
      <c r="G37" s="37"/>
      <c r="H37" s="37"/>
      <c r="I37" s="154">
        <v>0</v>
      </c>
      <c r="J37" s="153">
        <f>0</f>
        <v>0</v>
      </c>
      <c r="K37" s="37"/>
      <c r="L37" s="136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135"/>
      <c r="J38" s="37"/>
      <c r="K38" s="37"/>
      <c r="L38" s="136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50</v>
      </c>
      <c r="E39" s="157"/>
      <c r="F39" s="157"/>
      <c r="G39" s="158" t="s">
        <v>51</v>
      </c>
      <c r="H39" s="159" t="s">
        <v>52</v>
      </c>
      <c r="I39" s="160"/>
      <c r="J39" s="161">
        <f>SUM(J30:J37)</f>
        <v>0</v>
      </c>
      <c r="K39" s="162"/>
      <c r="L39" s="136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163"/>
      <c r="C40" s="164"/>
      <c r="D40" s="164"/>
      <c r="E40" s="164"/>
      <c r="F40" s="164"/>
      <c r="G40" s="164"/>
      <c r="H40" s="164"/>
      <c r="I40" s="165"/>
      <c r="J40" s="164"/>
      <c r="K40" s="164"/>
      <c r="L40" s="136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4" s="2" customFormat="1" ht="6.96" customHeight="1">
      <c r="A44" s="37"/>
      <c r="B44" s="166"/>
      <c r="C44" s="167"/>
      <c r="D44" s="167"/>
      <c r="E44" s="167"/>
      <c r="F44" s="167"/>
      <c r="G44" s="167"/>
      <c r="H44" s="167"/>
      <c r="I44" s="168"/>
      <c r="J44" s="167"/>
      <c r="K44" s="167"/>
      <c r="L44" s="136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</row>
    <row r="45" s="2" customFormat="1" ht="24.96" customHeight="1">
      <c r="A45" s="37"/>
      <c r="B45" s="38"/>
      <c r="C45" s="22" t="s">
        <v>100</v>
      </c>
      <c r="D45" s="39"/>
      <c r="E45" s="39"/>
      <c r="F45" s="39"/>
      <c r="G45" s="39"/>
      <c r="H45" s="39"/>
      <c r="I45" s="135"/>
      <c r="J45" s="39"/>
      <c r="K45" s="39"/>
      <c r="L45" s="136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</row>
    <row r="46" s="2" customFormat="1" ht="6.96" customHeight="1">
      <c r="A46" s="37"/>
      <c r="B46" s="38"/>
      <c r="C46" s="39"/>
      <c r="D46" s="39"/>
      <c r="E46" s="39"/>
      <c r="F46" s="39"/>
      <c r="G46" s="39"/>
      <c r="H46" s="39"/>
      <c r="I46" s="135"/>
      <c r="J46" s="39"/>
      <c r="K46" s="39"/>
      <c r="L46" s="136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="2" customFormat="1" ht="12" customHeight="1">
      <c r="A47" s="37"/>
      <c r="B47" s="38"/>
      <c r="C47" s="31" t="s">
        <v>16</v>
      </c>
      <c r="D47" s="39"/>
      <c r="E47" s="39"/>
      <c r="F47" s="39"/>
      <c r="G47" s="39"/>
      <c r="H47" s="39"/>
      <c r="I47" s="135"/>
      <c r="J47" s="39"/>
      <c r="K47" s="39"/>
      <c r="L47" s="136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="2" customFormat="1" ht="16.5" customHeight="1">
      <c r="A48" s="37"/>
      <c r="B48" s="38"/>
      <c r="C48" s="39"/>
      <c r="D48" s="39"/>
      <c r="E48" s="169" t="str">
        <f>E7</f>
        <v>Park u soudu v Náchodě</v>
      </c>
      <c r="F48" s="31"/>
      <c r="G48" s="31"/>
      <c r="H48" s="31"/>
      <c r="I48" s="135"/>
      <c r="J48" s="39"/>
      <c r="K48" s="39"/>
      <c r="L48" s="136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="2" customFormat="1" ht="12" customHeight="1">
      <c r="A49" s="37"/>
      <c r="B49" s="38"/>
      <c r="C49" s="31" t="s">
        <v>98</v>
      </c>
      <c r="D49" s="39"/>
      <c r="E49" s="39"/>
      <c r="F49" s="39"/>
      <c r="G49" s="39"/>
      <c r="H49" s="39"/>
      <c r="I49" s="135"/>
      <c r="J49" s="39"/>
      <c r="K49" s="39"/>
      <c r="L49" s="136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="2" customFormat="1" ht="16.5" customHeight="1">
      <c r="A50" s="37"/>
      <c r="B50" s="38"/>
      <c r="C50" s="39"/>
      <c r="D50" s="39"/>
      <c r="E50" s="68" t="str">
        <f>E9</f>
        <v>SO 03b - Vegetační prvky</v>
      </c>
      <c r="F50" s="39"/>
      <c r="G50" s="39"/>
      <c r="H50" s="39"/>
      <c r="I50" s="135"/>
      <c r="J50" s="39"/>
      <c r="K50" s="39"/>
      <c r="L50" s="136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="2" customFormat="1" ht="6.96" customHeight="1">
      <c r="A51" s="37"/>
      <c r="B51" s="38"/>
      <c r="C51" s="39"/>
      <c r="D51" s="39"/>
      <c r="E51" s="39"/>
      <c r="F51" s="39"/>
      <c r="G51" s="39"/>
      <c r="H51" s="39"/>
      <c r="I51" s="135"/>
      <c r="J51" s="39"/>
      <c r="K51" s="39"/>
      <c r="L51" s="136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</row>
    <row r="52" s="2" customFormat="1" ht="12" customHeight="1">
      <c r="A52" s="37"/>
      <c r="B52" s="38"/>
      <c r="C52" s="31" t="s">
        <v>21</v>
      </c>
      <c r="D52" s="39"/>
      <c r="E52" s="39"/>
      <c r="F52" s="26" t="str">
        <f>F12</f>
        <v xml:space="preserve"> </v>
      </c>
      <c r="G52" s="39"/>
      <c r="H52" s="39"/>
      <c r="I52" s="139" t="s">
        <v>23</v>
      </c>
      <c r="J52" s="71" t="str">
        <f>IF(J12="","",J12)</f>
        <v>22. 6. 2020</v>
      </c>
      <c r="K52" s="39"/>
      <c r="L52" s="136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="2" customFormat="1" ht="6.96" customHeight="1">
      <c r="A53" s="37"/>
      <c r="B53" s="38"/>
      <c r="C53" s="39"/>
      <c r="D53" s="39"/>
      <c r="E53" s="39"/>
      <c r="F53" s="39"/>
      <c r="G53" s="39"/>
      <c r="H53" s="39"/>
      <c r="I53" s="135"/>
      <c r="J53" s="39"/>
      <c r="K53" s="39"/>
      <c r="L53" s="136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="2" customFormat="1" ht="15.15" customHeight="1">
      <c r="A54" s="37"/>
      <c r="B54" s="38"/>
      <c r="C54" s="31" t="s">
        <v>25</v>
      </c>
      <c r="D54" s="39"/>
      <c r="E54" s="39"/>
      <c r="F54" s="26" t="str">
        <f>E15</f>
        <v>město Náchod</v>
      </c>
      <c r="G54" s="39"/>
      <c r="H54" s="39"/>
      <c r="I54" s="139" t="s">
        <v>32</v>
      </c>
      <c r="J54" s="35" t="str">
        <f>E21</f>
        <v xml:space="preserve"> </v>
      </c>
      <c r="K54" s="39"/>
      <c r="L54" s="136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="2" customFormat="1" ht="15.15" customHeight="1">
      <c r="A55" s="37"/>
      <c r="B55" s="38"/>
      <c r="C55" s="31" t="s">
        <v>30</v>
      </c>
      <c r="D55" s="39"/>
      <c r="E55" s="39"/>
      <c r="F55" s="26" t="str">
        <f>IF(E18="","",E18)</f>
        <v>Vyplň údaj</v>
      </c>
      <c r="G55" s="39"/>
      <c r="H55" s="39"/>
      <c r="I55" s="139" t="s">
        <v>34</v>
      </c>
      <c r="J55" s="35" t="str">
        <f>E24</f>
        <v>greeen4plan s.r.o.</v>
      </c>
      <c r="K55" s="39"/>
      <c r="L55" s="136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s="2" customFormat="1" ht="10.32" customHeight="1">
      <c r="A56" s="37"/>
      <c r="B56" s="38"/>
      <c r="C56" s="39"/>
      <c r="D56" s="39"/>
      <c r="E56" s="39"/>
      <c r="F56" s="39"/>
      <c r="G56" s="39"/>
      <c r="H56" s="39"/>
      <c r="I56" s="135"/>
      <c r="J56" s="39"/>
      <c r="K56" s="39"/>
      <c r="L56" s="136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="2" customFormat="1" ht="29.28" customHeight="1">
      <c r="A57" s="37"/>
      <c r="B57" s="38"/>
      <c r="C57" s="170" t="s">
        <v>101</v>
      </c>
      <c r="D57" s="171"/>
      <c r="E57" s="171"/>
      <c r="F57" s="171"/>
      <c r="G57" s="171"/>
      <c r="H57" s="171"/>
      <c r="I57" s="172"/>
      <c r="J57" s="173" t="s">
        <v>102</v>
      </c>
      <c r="K57" s="171"/>
      <c r="L57" s="136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="2" customFormat="1" ht="10.32" customHeight="1">
      <c r="A58" s="37"/>
      <c r="B58" s="38"/>
      <c r="C58" s="39"/>
      <c r="D58" s="39"/>
      <c r="E58" s="39"/>
      <c r="F58" s="39"/>
      <c r="G58" s="39"/>
      <c r="H58" s="39"/>
      <c r="I58" s="135"/>
      <c r="J58" s="39"/>
      <c r="K58" s="39"/>
      <c r="L58" s="136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="2" customFormat="1" ht="22.8" customHeight="1">
      <c r="A59" s="37"/>
      <c r="B59" s="38"/>
      <c r="C59" s="174" t="s">
        <v>72</v>
      </c>
      <c r="D59" s="39"/>
      <c r="E59" s="39"/>
      <c r="F59" s="39"/>
      <c r="G59" s="39"/>
      <c r="H59" s="39"/>
      <c r="I59" s="135"/>
      <c r="J59" s="101">
        <f>J92</f>
        <v>0</v>
      </c>
      <c r="K59" s="39"/>
      <c r="L59" s="136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U59" s="16" t="s">
        <v>103</v>
      </c>
    </row>
    <row r="60" s="9" customFormat="1" ht="24.96" customHeight="1">
      <c r="A60" s="9"/>
      <c r="B60" s="175"/>
      <c r="C60" s="176"/>
      <c r="D60" s="177" t="s">
        <v>104</v>
      </c>
      <c r="E60" s="178"/>
      <c r="F60" s="178"/>
      <c r="G60" s="178"/>
      <c r="H60" s="178"/>
      <c r="I60" s="179"/>
      <c r="J60" s="180">
        <f>J93</f>
        <v>0</v>
      </c>
      <c r="K60" s="176"/>
      <c r="L60" s="18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82"/>
      <c r="C61" s="183"/>
      <c r="D61" s="184" t="s">
        <v>1163</v>
      </c>
      <c r="E61" s="185"/>
      <c r="F61" s="185"/>
      <c r="G61" s="185"/>
      <c r="H61" s="185"/>
      <c r="I61" s="186"/>
      <c r="J61" s="187">
        <f>J94</f>
        <v>0</v>
      </c>
      <c r="K61" s="183"/>
      <c r="L61" s="18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82"/>
      <c r="C62" s="183"/>
      <c r="D62" s="184" t="s">
        <v>1164</v>
      </c>
      <c r="E62" s="185"/>
      <c r="F62" s="185"/>
      <c r="G62" s="185"/>
      <c r="H62" s="185"/>
      <c r="I62" s="186"/>
      <c r="J62" s="187">
        <f>J127</f>
        <v>0</v>
      </c>
      <c r="K62" s="183"/>
      <c r="L62" s="18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82"/>
      <c r="C63" s="183"/>
      <c r="D63" s="184" t="s">
        <v>1165</v>
      </c>
      <c r="E63" s="185"/>
      <c r="F63" s="185"/>
      <c r="G63" s="185"/>
      <c r="H63" s="185"/>
      <c r="I63" s="186"/>
      <c r="J63" s="187">
        <f>J165</f>
        <v>0</v>
      </c>
      <c r="K63" s="183"/>
      <c r="L63" s="18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82"/>
      <c r="C64" s="183"/>
      <c r="D64" s="184" t="s">
        <v>1166</v>
      </c>
      <c r="E64" s="185"/>
      <c r="F64" s="185"/>
      <c r="G64" s="185"/>
      <c r="H64" s="185"/>
      <c r="I64" s="186"/>
      <c r="J64" s="187">
        <f>J193</f>
        <v>0</v>
      </c>
      <c r="K64" s="183"/>
      <c r="L64" s="18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82"/>
      <c r="C65" s="183"/>
      <c r="D65" s="184" t="s">
        <v>1167</v>
      </c>
      <c r="E65" s="185"/>
      <c r="F65" s="185"/>
      <c r="G65" s="185"/>
      <c r="H65" s="185"/>
      <c r="I65" s="186"/>
      <c r="J65" s="187">
        <f>J208</f>
        <v>0</v>
      </c>
      <c r="K65" s="183"/>
      <c r="L65" s="18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2"/>
      <c r="C66" s="183"/>
      <c r="D66" s="184" t="s">
        <v>1168</v>
      </c>
      <c r="E66" s="185"/>
      <c r="F66" s="185"/>
      <c r="G66" s="185"/>
      <c r="H66" s="185"/>
      <c r="I66" s="186"/>
      <c r="J66" s="187">
        <f>J247</f>
        <v>0</v>
      </c>
      <c r="K66" s="183"/>
      <c r="L66" s="18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2"/>
      <c r="C67" s="183"/>
      <c r="D67" s="184" t="s">
        <v>1169</v>
      </c>
      <c r="E67" s="185"/>
      <c r="F67" s="185"/>
      <c r="G67" s="185"/>
      <c r="H67" s="185"/>
      <c r="I67" s="186"/>
      <c r="J67" s="187">
        <f>J280</f>
        <v>0</v>
      </c>
      <c r="K67" s="183"/>
      <c r="L67" s="18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2"/>
      <c r="C68" s="183"/>
      <c r="D68" s="184" t="s">
        <v>1170</v>
      </c>
      <c r="E68" s="185"/>
      <c r="F68" s="185"/>
      <c r="G68" s="185"/>
      <c r="H68" s="185"/>
      <c r="I68" s="186"/>
      <c r="J68" s="187">
        <f>J308</f>
        <v>0</v>
      </c>
      <c r="K68" s="183"/>
      <c r="L68" s="188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82"/>
      <c r="C69" s="183"/>
      <c r="D69" s="184" t="s">
        <v>1171</v>
      </c>
      <c r="E69" s="185"/>
      <c r="F69" s="185"/>
      <c r="G69" s="185"/>
      <c r="H69" s="185"/>
      <c r="I69" s="186"/>
      <c r="J69" s="187">
        <f>J336</f>
        <v>0</v>
      </c>
      <c r="K69" s="183"/>
      <c r="L69" s="18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2"/>
      <c r="C70" s="183"/>
      <c r="D70" s="184" t="s">
        <v>1172</v>
      </c>
      <c r="E70" s="185"/>
      <c r="F70" s="185"/>
      <c r="G70" s="185"/>
      <c r="H70" s="185"/>
      <c r="I70" s="186"/>
      <c r="J70" s="187">
        <f>J341</f>
        <v>0</v>
      </c>
      <c r="K70" s="183"/>
      <c r="L70" s="188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82"/>
      <c r="C71" s="183"/>
      <c r="D71" s="184" t="s">
        <v>1173</v>
      </c>
      <c r="E71" s="185"/>
      <c r="F71" s="185"/>
      <c r="G71" s="185"/>
      <c r="H71" s="185"/>
      <c r="I71" s="186"/>
      <c r="J71" s="187">
        <f>J375</f>
        <v>0</v>
      </c>
      <c r="K71" s="183"/>
      <c r="L71" s="188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82"/>
      <c r="C72" s="183"/>
      <c r="D72" s="184" t="s">
        <v>1174</v>
      </c>
      <c r="E72" s="185"/>
      <c r="F72" s="185"/>
      <c r="G72" s="185"/>
      <c r="H72" s="185"/>
      <c r="I72" s="186"/>
      <c r="J72" s="187">
        <f>J394</f>
        <v>0</v>
      </c>
      <c r="K72" s="183"/>
      <c r="L72" s="188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2" customFormat="1" ht="21.84" customHeight="1">
      <c r="A73" s="37"/>
      <c r="B73" s="38"/>
      <c r="C73" s="39"/>
      <c r="D73" s="39"/>
      <c r="E73" s="39"/>
      <c r="F73" s="39"/>
      <c r="G73" s="39"/>
      <c r="H73" s="39"/>
      <c r="I73" s="135"/>
      <c r="J73" s="39"/>
      <c r="K73" s="39"/>
      <c r="L73" s="136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</row>
    <row r="74" s="2" customFormat="1" ht="6.96" customHeight="1">
      <c r="A74" s="37"/>
      <c r="B74" s="58"/>
      <c r="C74" s="59"/>
      <c r="D74" s="59"/>
      <c r="E74" s="59"/>
      <c r="F74" s="59"/>
      <c r="G74" s="59"/>
      <c r="H74" s="59"/>
      <c r="I74" s="165"/>
      <c r="J74" s="59"/>
      <c r="K74" s="59"/>
      <c r="L74" s="136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</row>
    <row r="78" s="2" customFormat="1" ht="6.96" customHeight="1">
      <c r="A78" s="37"/>
      <c r="B78" s="60"/>
      <c r="C78" s="61"/>
      <c r="D78" s="61"/>
      <c r="E78" s="61"/>
      <c r="F78" s="61"/>
      <c r="G78" s="61"/>
      <c r="H78" s="61"/>
      <c r="I78" s="168"/>
      <c r="J78" s="61"/>
      <c r="K78" s="61"/>
      <c r="L78" s="136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</row>
    <row r="79" s="2" customFormat="1" ht="24.96" customHeight="1">
      <c r="A79" s="37"/>
      <c r="B79" s="38"/>
      <c r="C79" s="22" t="s">
        <v>108</v>
      </c>
      <c r="D79" s="39"/>
      <c r="E79" s="39"/>
      <c r="F79" s="39"/>
      <c r="G79" s="39"/>
      <c r="H79" s="39"/>
      <c r="I79" s="135"/>
      <c r="J79" s="39"/>
      <c r="K79" s="39"/>
      <c r="L79" s="136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</row>
    <row r="80" s="2" customFormat="1" ht="6.96" customHeight="1">
      <c r="A80" s="37"/>
      <c r="B80" s="38"/>
      <c r="C80" s="39"/>
      <c r="D80" s="39"/>
      <c r="E80" s="39"/>
      <c r="F80" s="39"/>
      <c r="G80" s="39"/>
      <c r="H80" s="39"/>
      <c r="I80" s="135"/>
      <c r="J80" s="39"/>
      <c r="K80" s="39"/>
      <c r="L80" s="136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</row>
    <row r="81" s="2" customFormat="1" ht="12" customHeight="1">
      <c r="A81" s="37"/>
      <c r="B81" s="38"/>
      <c r="C81" s="31" t="s">
        <v>16</v>
      </c>
      <c r="D81" s="39"/>
      <c r="E81" s="39"/>
      <c r="F81" s="39"/>
      <c r="G81" s="39"/>
      <c r="H81" s="39"/>
      <c r="I81" s="135"/>
      <c r="J81" s="39"/>
      <c r="K81" s="39"/>
      <c r="L81" s="136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16.5" customHeight="1">
      <c r="A82" s="37"/>
      <c r="B82" s="38"/>
      <c r="C82" s="39"/>
      <c r="D82" s="39"/>
      <c r="E82" s="169" t="str">
        <f>E7</f>
        <v>Park u soudu v Náchodě</v>
      </c>
      <c r="F82" s="31"/>
      <c r="G82" s="31"/>
      <c r="H82" s="31"/>
      <c r="I82" s="135"/>
      <c r="J82" s="39"/>
      <c r="K82" s="39"/>
      <c r="L82" s="136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12" customHeight="1">
      <c r="A83" s="37"/>
      <c r="B83" s="38"/>
      <c r="C83" s="31" t="s">
        <v>98</v>
      </c>
      <c r="D83" s="39"/>
      <c r="E83" s="39"/>
      <c r="F83" s="39"/>
      <c r="G83" s="39"/>
      <c r="H83" s="39"/>
      <c r="I83" s="135"/>
      <c r="J83" s="39"/>
      <c r="K83" s="39"/>
      <c r="L83" s="136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6.5" customHeight="1">
      <c r="A84" s="37"/>
      <c r="B84" s="38"/>
      <c r="C84" s="39"/>
      <c r="D84" s="39"/>
      <c r="E84" s="68" t="str">
        <f>E9</f>
        <v>SO 03b - Vegetační prvky</v>
      </c>
      <c r="F84" s="39"/>
      <c r="G84" s="39"/>
      <c r="H84" s="39"/>
      <c r="I84" s="135"/>
      <c r="J84" s="39"/>
      <c r="K84" s="39"/>
      <c r="L84" s="136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6.96" customHeight="1">
      <c r="A85" s="37"/>
      <c r="B85" s="38"/>
      <c r="C85" s="39"/>
      <c r="D85" s="39"/>
      <c r="E85" s="39"/>
      <c r="F85" s="39"/>
      <c r="G85" s="39"/>
      <c r="H85" s="39"/>
      <c r="I85" s="135"/>
      <c r="J85" s="39"/>
      <c r="K85" s="39"/>
      <c r="L85" s="136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21</v>
      </c>
      <c r="D86" s="39"/>
      <c r="E86" s="39"/>
      <c r="F86" s="26" t="str">
        <f>F12</f>
        <v xml:space="preserve"> </v>
      </c>
      <c r="G86" s="39"/>
      <c r="H86" s="39"/>
      <c r="I86" s="139" t="s">
        <v>23</v>
      </c>
      <c r="J86" s="71" t="str">
        <f>IF(J12="","",J12)</f>
        <v>22. 6. 2020</v>
      </c>
      <c r="K86" s="39"/>
      <c r="L86" s="136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6.96" customHeight="1">
      <c r="A87" s="37"/>
      <c r="B87" s="38"/>
      <c r="C87" s="39"/>
      <c r="D87" s="39"/>
      <c r="E87" s="39"/>
      <c r="F87" s="39"/>
      <c r="G87" s="39"/>
      <c r="H87" s="39"/>
      <c r="I87" s="135"/>
      <c r="J87" s="39"/>
      <c r="K87" s="39"/>
      <c r="L87" s="136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15.15" customHeight="1">
      <c r="A88" s="37"/>
      <c r="B88" s="38"/>
      <c r="C88" s="31" t="s">
        <v>25</v>
      </c>
      <c r="D88" s="39"/>
      <c r="E88" s="39"/>
      <c r="F88" s="26" t="str">
        <f>E15</f>
        <v>město Náchod</v>
      </c>
      <c r="G88" s="39"/>
      <c r="H88" s="39"/>
      <c r="I88" s="139" t="s">
        <v>32</v>
      </c>
      <c r="J88" s="35" t="str">
        <f>E21</f>
        <v xml:space="preserve"> </v>
      </c>
      <c r="K88" s="39"/>
      <c r="L88" s="136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5.15" customHeight="1">
      <c r="A89" s="37"/>
      <c r="B89" s="38"/>
      <c r="C89" s="31" t="s">
        <v>30</v>
      </c>
      <c r="D89" s="39"/>
      <c r="E89" s="39"/>
      <c r="F89" s="26" t="str">
        <f>IF(E18="","",E18)</f>
        <v>Vyplň údaj</v>
      </c>
      <c r="G89" s="39"/>
      <c r="H89" s="39"/>
      <c r="I89" s="139" t="s">
        <v>34</v>
      </c>
      <c r="J89" s="35" t="str">
        <f>E24</f>
        <v>greeen4plan s.r.o.</v>
      </c>
      <c r="K89" s="39"/>
      <c r="L89" s="136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10.32" customHeight="1">
      <c r="A90" s="37"/>
      <c r="B90" s="38"/>
      <c r="C90" s="39"/>
      <c r="D90" s="39"/>
      <c r="E90" s="39"/>
      <c r="F90" s="39"/>
      <c r="G90" s="39"/>
      <c r="H90" s="39"/>
      <c r="I90" s="135"/>
      <c r="J90" s="39"/>
      <c r="K90" s="39"/>
      <c r="L90" s="136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11" customFormat="1" ht="29.28" customHeight="1">
      <c r="A91" s="189"/>
      <c r="B91" s="190"/>
      <c r="C91" s="191" t="s">
        <v>109</v>
      </c>
      <c r="D91" s="192" t="s">
        <v>59</v>
      </c>
      <c r="E91" s="192" t="s">
        <v>55</v>
      </c>
      <c r="F91" s="192" t="s">
        <v>56</v>
      </c>
      <c r="G91" s="192" t="s">
        <v>110</v>
      </c>
      <c r="H91" s="192" t="s">
        <v>111</v>
      </c>
      <c r="I91" s="193" t="s">
        <v>112</v>
      </c>
      <c r="J91" s="194" t="s">
        <v>102</v>
      </c>
      <c r="K91" s="195" t="s">
        <v>113</v>
      </c>
      <c r="L91" s="196"/>
      <c r="M91" s="91" t="s">
        <v>19</v>
      </c>
      <c r="N91" s="92" t="s">
        <v>44</v>
      </c>
      <c r="O91" s="92" t="s">
        <v>114</v>
      </c>
      <c r="P91" s="92" t="s">
        <v>115</v>
      </c>
      <c r="Q91" s="92" t="s">
        <v>116</v>
      </c>
      <c r="R91" s="92" t="s">
        <v>117</v>
      </c>
      <c r="S91" s="92" t="s">
        <v>118</v>
      </c>
      <c r="T91" s="93" t="s">
        <v>119</v>
      </c>
      <c r="U91" s="189"/>
      <c r="V91" s="189"/>
      <c r="W91" s="189"/>
      <c r="X91" s="189"/>
      <c r="Y91" s="189"/>
      <c r="Z91" s="189"/>
      <c r="AA91" s="189"/>
      <c r="AB91" s="189"/>
      <c r="AC91" s="189"/>
      <c r="AD91" s="189"/>
      <c r="AE91" s="189"/>
    </row>
    <row r="92" s="2" customFormat="1" ht="22.8" customHeight="1">
      <c r="A92" s="37"/>
      <c r="B92" s="38"/>
      <c r="C92" s="98" t="s">
        <v>120</v>
      </c>
      <c r="D92" s="39"/>
      <c r="E92" s="39"/>
      <c r="F92" s="39"/>
      <c r="G92" s="39"/>
      <c r="H92" s="39"/>
      <c r="I92" s="135"/>
      <c r="J92" s="197">
        <f>BK92</f>
        <v>0</v>
      </c>
      <c r="K92" s="39"/>
      <c r="L92" s="43"/>
      <c r="M92" s="94"/>
      <c r="N92" s="198"/>
      <c r="O92" s="95"/>
      <c r="P92" s="199">
        <f>P93</f>
        <v>0</v>
      </c>
      <c r="Q92" s="95"/>
      <c r="R92" s="199">
        <f>R93</f>
        <v>91.649041000000011</v>
      </c>
      <c r="S92" s="95"/>
      <c r="T92" s="200">
        <f>T93</f>
        <v>0</v>
      </c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T92" s="16" t="s">
        <v>73</v>
      </c>
      <c r="AU92" s="16" t="s">
        <v>103</v>
      </c>
      <c r="BK92" s="201">
        <f>BK93</f>
        <v>0</v>
      </c>
    </row>
    <row r="93" s="12" customFormat="1" ht="25.92" customHeight="1">
      <c r="A93" s="12"/>
      <c r="B93" s="202"/>
      <c r="C93" s="203"/>
      <c r="D93" s="204" t="s">
        <v>73</v>
      </c>
      <c r="E93" s="205" t="s">
        <v>121</v>
      </c>
      <c r="F93" s="205" t="s">
        <v>121</v>
      </c>
      <c r="G93" s="203"/>
      <c r="H93" s="203"/>
      <c r="I93" s="206"/>
      <c r="J93" s="207">
        <f>BK93</f>
        <v>0</v>
      </c>
      <c r="K93" s="203"/>
      <c r="L93" s="208"/>
      <c r="M93" s="209"/>
      <c r="N93" s="210"/>
      <c r="O93" s="210"/>
      <c r="P93" s="211">
        <f>P94+P127+P165+P193+P208+P247+P280+P308+P336+P341+P375+P394</f>
        <v>0</v>
      </c>
      <c r="Q93" s="210"/>
      <c r="R93" s="211">
        <f>R94+R127+R165+R193+R208+R247+R280+R308+R336+R341+R375+R394</f>
        <v>91.649041000000011</v>
      </c>
      <c r="S93" s="210"/>
      <c r="T93" s="212">
        <f>T94+T127+T165+T193+T208+T247+T280+T308+T336+T341+T375+T394</f>
        <v>0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13" t="s">
        <v>82</v>
      </c>
      <c r="AT93" s="214" t="s">
        <v>73</v>
      </c>
      <c r="AU93" s="214" t="s">
        <v>74</v>
      </c>
      <c r="AY93" s="213" t="s">
        <v>122</v>
      </c>
      <c r="BK93" s="215">
        <f>BK94+BK127+BK165+BK193+BK208+BK247+BK280+BK308+BK336+BK341+BK375+BK394</f>
        <v>0</v>
      </c>
    </row>
    <row r="94" s="12" customFormat="1" ht="22.8" customHeight="1">
      <c r="A94" s="12"/>
      <c r="B94" s="202"/>
      <c r="C94" s="203"/>
      <c r="D94" s="204" t="s">
        <v>73</v>
      </c>
      <c r="E94" s="216" t="s">
        <v>454</v>
      </c>
      <c r="F94" s="216" t="s">
        <v>1175</v>
      </c>
      <c r="G94" s="203"/>
      <c r="H94" s="203"/>
      <c r="I94" s="206"/>
      <c r="J94" s="217">
        <f>BK94</f>
        <v>0</v>
      </c>
      <c r="K94" s="203"/>
      <c r="L94" s="208"/>
      <c r="M94" s="209"/>
      <c r="N94" s="210"/>
      <c r="O94" s="210"/>
      <c r="P94" s="211">
        <f>SUM(P95:P126)</f>
        <v>0</v>
      </c>
      <c r="Q94" s="210"/>
      <c r="R94" s="211">
        <f>SUM(R95:R126)</f>
        <v>0</v>
      </c>
      <c r="S94" s="210"/>
      <c r="T94" s="212">
        <f>SUM(T95:T126)</f>
        <v>0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213" t="s">
        <v>82</v>
      </c>
      <c r="AT94" s="214" t="s">
        <v>73</v>
      </c>
      <c r="AU94" s="214" t="s">
        <v>82</v>
      </c>
      <c r="AY94" s="213" t="s">
        <v>122</v>
      </c>
      <c r="BK94" s="215">
        <f>SUM(BK95:BK126)</f>
        <v>0</v>
      </c>
    </row>
    <row r="95" s="2" customFormat="1" ht="16.5" customHeight="1">
      <c r="A95" s="37"/>
      <c r="B95" s="38"/>
      <c r="C95" s="218" t="s">
        <v>142</v>
      </c>
      <c r="D95" s="218" t="s">
        <v>125</v>
      </c>
      <c r="E95" s="219" t="s">
        <v>1176</v>
      </c>
      <c r="F95" s="220" t="s">
        <v>1177</v>
      </c>
      <c r="G95" s="221" t="s">
        <v>543</v>
      </c>
      <c r="H95" s="222">
        <v>6</v>
      </c>
      <c r="I95" s="223"/>
      <c r="J95" s="224">
        <f>ROUND(I95*H95,2)</f>
        <v>0</v>
      </c>
      <c r="K95" s="225"/>
      <c r="L95" s="43"/>
      <c r="M95" s="226" t="s">
        <v>19</v>
      </c>
      <c r="N95" s="227" t="s">
        <v>45</v>
      </c>
      <c r="O95" s="83"/>
      <c r="P95" s="228">
        <f>O95*H95</f>
        <v>0</v>
      </c>
      <c r="Q95" s="228">
        <v>0</v>
      </c>
      <c r="R95" s="228">
        <f>Q95*H95</f>
        <v>0</v>
      </c>
      <c r="S95" s="228">
        <v>0</v>
      </c>
      <c r="T95" s="229">
        <f>S95*H95</f>
        <v>0</v>
      </c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R95" s="230" t="s">
        <v>142</v>
      </c>
      <c r="AT95" s="230" t="s">
        <v>125</v>
      </c>
      <c r="AU95" s="230" t="s">
        <v>84</v>
      </c>
      <c r="AY95" s="16" t="s">
        <v>122</v>
      </c>
      <c r="BE95" s="231">
        <f>IF(N95="základní",J95,0)</f>
        <v>0</v>
      </c>
      <c r="BF95" s="231">
        <f>IF(N95="snížená",J95,0)</f>
        <v>0</v>
      </c>
      <c r="BG95" s="231">
        <f>IF(N95="zákl. přenesená",J95,0)</f>
        <v>0</v>
      </c>
      <c r="BH95" s="231">
        <f>IF(N95="sníž. přenesená",J95,0)</f>
        <v>0</v>
      </c>
      <c r="BI95" s="231">
        <f>IF(N95="nulová",J95,0)</f>
        <v>0</v>
      </c>
      <c r="BJ95" s="16" t="s">
        <v>82</v>
      </c>
      <c r="BK95" s="231">
        <f>ROUND(I95*H95,2)</f>
        <v>0</v>
      </c>
      <c r="BL95" s="16" t="s">
        <v>142</v>
      </c>
      <c r="BM95" s="230" t="s">
        <v>1178</v>
      </c>
    </row>
    <row r="96" s="2" customFormat="1">
      <c r="A96" s="37"/>
      <c r="B96" s="38"/>
      <c r="C96" s="39"/>
      <c r="D96" s="232" t="s">
        <v>131</v>
      </c>
      <c r="E96" s="39"/>
      <c r="F96" s="233" t="s">
        <v>1179</v>
      </c>
      <c r="G96" s="39"/>
      <c r="H96" s="39"/>
      <c r="I96" s="135"/>
      <c r="J96" s="39"/>
      <c r="K96" s="39"/>
      <c r="L96" s="43"/>
      <c r="M96" s="234"/>
      <c r="N96" s="235"/>
      <c r="O96" s="83"/>
      <c r="P96" s="83"/>
      <c r="Q96" s="83"/>
      <c r="R96" s="83"/>
      <c r="S96" s="83"/>
      <c r="T96" s="84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T96" s="16" t="s">
        <v>131</v>
      </c>
      <c r="AU96" s="16" t="s">
        <v>84</v>
      </c>
    </row>
    <row r="97" s="2" customFormat="1" ht="16.5" customHeight="1">
      <c r="A97" s="37"/>
      <c r="B97" s="38"/>
      <c r="C97" s="218" t="s">
        <v>479</v>
      </c>
      <c r="D97" s="218" t="s">
        <v>125</v>
      </c>
      <c r="E97" s="219" t="s">
        <v>1180</v>
      </c>
      <c r="F97" s="220" t="s">
        <v>1181</v>
      </c>
      <c r="G97" s="221" t="s">
        <v>543</v>
      </c>
      <c r="H97" s="222">
        <v>1</v>
      </c>
      <c r="I97" s="223"/>
      <c r="J97" s="224">
        <f>ROUND(I97*H97,2)</f>
        <v>0</v>
      </c>
      <c r="K97" s="225"/>
      <c r="L97" s="43"/>
      <c r="M97" s="226" t="s">
        <v>19</v>
      </c>
      <c r="N97" s="227" t="s">
        <v>45</v>
      </c>
      <c r="O97" s="83"/>
      <c r="P97" s="228">
        <f>O97*H97</f>
        <v>0</v>
      </c>
      <c r="Q97" s="228">
        <v>0</v>
      </c>
      <c r="R97" s="228">
        <f>Q97*H97</f>
        <v>0</v>
      </c>
      <c r="S97" s="228">
        <v>0</v>
      </c>
      <c r="T97" s="229">
        <f>S97*H97</f>
        <v>0</v>
      </c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R97" s="230" t="s">
        <v>142</v>
      </c>
      <c r="AT97" s="230" t="s">
        <v>125</v>
      </c>
      <c r="AU97" s="230" t="s">
        <v>84</v>
      </c>
      <c r="AY97" s="16" t="s">
        <v>122</v>
      </c>
      <c r="BE97" s="231">
        <f>IF(N97="základní",J97,0)</f>
        <v>0</v>
      </c>
      <c r="BF97" s="231">
        <f>IF(N97="snížená",J97,0)</f>
        <v>0</v>
      </c>
      <c r="BG97" s="231">
        <f>IF(N97="zákl. přenesená",J97,0)</f>
        <v>0</v>
      </c>
      <c r="BH97" s="231">
        <f>IF(N97="sníž. přenesená",J97,0)</f>
        <v>0</v>
      </c>
      <c r="BI97" s="231">
        <f>IF(N97="nulová",J97,0)</f>
        <v>0</v>
      </c>
      <c r="BJ97" s="16" t="s">
        <v>82</v>
      </c>
      <c r="BK97" s="231">
        <f>ROUND(I97*H97,2)</f>
        <v>0</v>
      </c>
      <c r="BL97" s="16" t="s">
        <v>142</v>
      </c>
      <c r="BM97" s="230" t="s">
        <v>1182</v>
      </c>
    </row>
    <row r="98" s="2" customFormat="1">
      <c r="A98" s="37"/>
      <c r="B98" s="38"/>
      <c r="C98" s="39"/>
      <c r="D98" s="232" t="s">
        <v>131</v>
      </c>
      <c r="E98" s="39"/>
      <c r="F98" s="233" t="s">
        <v>1183</v>
      </c>
      <c r="G98" s="39"/>
      <c r="H98" s="39"/>
      <c r="I98" s="135"/>
      <c r="J98" s="39"/>
      <c r="K98" s="39"/>
      <c r="L98" s="43"/>
      <c r="M98" s="234"/>
      <c r="N98" s="235"/>
      <c r="O98" s="83"/>
      <c r="P98" s="83"/>
      <c r="Q98" s="83"/>
      <c r="R98" s="83"/>
      <c r="S98" s="83"/>
      <c r="T98" s="84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T98" s="16" t="s">
        <v>131</v>
      </c>
      <c r="AU98" s="16" t="s">
        <v>84</v>
      </c>
    </row>
    <row r="99" s="2" customFormat="1" ht="16.5" customHeight="1">
      <c r="A99" s="37"/>
      <c r="B99" s="38"/>
      <c r="C99" s="218" t="s">
        <v>484</v>
      </c>
      <c r="D99" s="218" t="s">
        <v>125</v>
      </c>
      <c r="E99" s="219" t="s">
        <v>1184</v>
      </c>
      <c r="F99" s="220" t="s">
        <v>1185</v>
      </c>
      <c r="G99" s="221" t="s">
        <v>543</v>
      </c>
      <c r="H99" s="222">
        <v>15</v>
      </c>
      <c r="I99" s="223"/>
      <c r="J99" s="224">
        <f>ROUND(I99*H99,2)</f>
        <v>0</v>
      </c>
      <c r="K99" s="225"/>
      <c r="L99" s="43"/>
      <c r="M99" s="226" t="s">
        <v>19</v>
      </c>
      <c r="N99" s="227" t="s">
        <v>45</v>
      </c>
      <c r="O99" s="83"/>
      <c r="P99" s="228">
        <f>O99*H99</f>
        <v>0</v>
      </c>
      <c r="Q99" s="228">
        <v>0</v>
      </c>
      <c r="R99" s="228">
        <f>Q99*H99</f>
        <v>0</v>
      </c>
      <c r="S99" s="228">
        <v>0</v>
      </c>
      <c r="T99" s="229">
        <f>S99*H99</f>
        <v>0</v>
      </c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R99" s="230" t="s">
        <v>142</v>
      </c>
      <c r="AT99" s="230" t="s">
        <v>125</v>
      </c>
      <c r="AU99" s="230" t="s">
        <v>84</v>
      </c>
      <c r="AY99" s="16" t="s">
        <v>122</v>
      </c>
      <c r="BE99" s="231">
        <f>IF(N99="základní",J99,0)</f>
        <v>0</v>
      </c>
      <c r="BF99" s="231">
        <f>IF(N99="snížená",J99,0)</f>
        <v>0</v>
      </c>
      <c r="BG99" s="231">
        <f>IF(N99="zákl. přenesená",J99,0)</f>
        <v>0</v>
      </c>
      <c r="BH99" s="231">
        <f>IF(N99="sníž. přenesená",J99,0)</f>
        <v>0</v>
      </c>
      <c r="BI99" s="231">
        <f>IF(N99="nulová",J99,0)</f>
        <v>0</v>
      </c>
      <c r="BJ99" s="16" t="s">
        <v>82</v>
      </c>
      <c r="BK99" s="231">
        <f>ROUND(I99*H99,2)</f>
        <v>0</v>
      </c>
      <c r="BL99" s="16" t="s">
        <v>142</v>
      </c>
      <c r="BM99" s="230" t="s">
        <v>1186</v>
      </c>
    </row>
    <row r="100" s="2" customFormat="1">
      <c r="A100" s="37"/>
      <c r="B100" s="38"/>
      <c r="C100" s="39"/>
      <c r="D100" s="232" t="s">
        <v>131</v>
      </c>
      <c r="E100" s="39"/>
      <c r="F100" s="233" t="s">
        <v>1187</v>
      </c>
      <c r="G100" s="39"/>
      <c r="H100" s="39"/>
      <c r="I100" s="135"/>
      <c r="J100" s="39"/>
      <c r="K100" s="39"/>
      <c r="L100" s="43"/>
      <c r="M100" s="234"/>
      <c r="N100" s="235"/>
      <c r="O100" s="83"/>
      <c r="P100" s="83"/>
      <c r="Q100" s="83"/>
      <c r="R100" s="83"/>
      <c r="S100" s="83"/>
      <c r="T100" s="84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T100" s="16" t="s">
        <v>131</v>
      </c>
      <c r="AU100" s="16" t="s">
        <v>84</v>
      </c>
    </row>
    <row r="101" s="2" customFormat="1" ht="16.5" customHeight="1">
      <c r="A101" s="37"/>
      <c r="B101" s="38"/>
      <c r="C101" s="218" t="s">
        <v>263</v>
      </c>
      <c r="D101" s="218" t="s">
        <v>125</v>
      </c>
      <c r="E101" s="219" t="s">
        <v>1188</v>
      </c>
      <c r="F101" s="220" t="s">
        <v>1189</v>
      </c>
      <c r="G101" s="221" t="s">
        <v>543</v>
      </c>
      <c r="H101" s="222">
        <v>6</v>
      </c>
      <c r="I101" s="223"/>
      <c r="J101" s="224">
        <f>ROUND(I101*H101,2)</f>
        <v>0</v>
      </c>
      <c r="K101" s="225"/>
      <c r="L101" s="43"/>
      <c r="M101" s="226" t="s">
        <v>19</v>
      </c>
      <c r="N101" s="227" t="s">
        <v>45</v>
      </c>
      <c r="O101" s="83"/>
      <c r="P101" s="228">
        <f>O101*H101</f>
        <v>0</v>
      </c>
      <c r="Q101" s="228">
        <v>0</v>
      </c>
      <c r="R101" s="228">
        <f>Q101*H101</f>
        <v>0</v>
      </c>
      <c r="S101" s="228">
        <v>0</v>
      </c>
      <c r="T101" s="229">
        <f>S101*H101</f>
        <v>0</v>
      </c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R101" s="230" t="s">
        <v>142</v>
      </c>
      <c r="AT101" s="230" t="s">
        <v>125</v>
      </c>
      <c r="AU101" s="230" t="s">
        <v>84</v>
      </c>
      <c r="AY101" s="16" t="s">
        <v>122</v>
      </c>
      <c r="BE101" s="231">
        <f>IF(N101="základní",J101,0)</f>
        <v>0</v>
      </c>
      <c r="BF101" s="231">
        <f>IF(N101="snížená",J101,0)</f>
        <v>0</v>
      </c>
      <c r="BG101" s="231">
        <f>IF(N101="zákl. přenesená",J101,0)</f>
        <v>0</v>
      </c>
      <c r="BH101" s="231">
        <f>IF(N101="sníž. přenesená",J101,0)</f>
        <v>0</v>
      </c>
      <c r="BI101" s="231">
        <f>IF(N101="nulová",J101,0)</f>
        <v>0</v>
      </c>
      <c r="BJ101" s="16" t="s">
        <v>82</v>
      </c>
      <c r="BK101" s="231">
        <f>ROUND(I101*H101,2)</f>
        <v>0</v>
      </c>
      <c r="BL101" s="16" t="s">
        <v>142</v>
      </c>
      <c r="BM101" s="230" t="s">
        <v>1190</v>
      </c>
    </row>
    <row r="102" s="2" customFormat="1">
      <c r="A102" s="37"/>
      <c r="B102" s="38"/>
      <c r="C102" s="39"/>
      <c r="D102" s="232" t="s">
        <v>131</v>
      </c>
      <c r="E102" s="39"/>
      <c r="F102" s="233" t="s">
        <v>1191</v>
      </c>
      <c r="G102" s="39"/>
      <c r="H102" s="39"/>
      <c r="I102" s="135"/>
      <c r="J102" s="39"/>
      <c r="K102" s="39"/>
      <c r="L102" s="43"/>
      <c r="M102" s="234"/>
      <c r="N102" s="235"/>
      <c r="O102" s="83"/>
      <c r="P102" s="83"/>
      <c r="Q102" s="83"/>
      <c r="R102" s="83"/>
      <c r="S102" s="83"/>
      <c r="T102" s="84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T102" s="16" t="s">
        <v>131</v>
      </c>
      <c r="AU102" s="16" t="s">
        <v>84</v>
      </c>
    </row>
    <row r="103" s="2" customFormat="1" ht="16.5" customHeight="1">
      <c r="A103" s="37"/>
      <c r="B103" s="38"/>
      <c r="C103" s="218" t="s">
        <v>159</v>
      </c>
      <c r="D103" s="218" t="s">
        <v>125</v>
      </c>
      <c r="E103" s="219" t="s">
        <v>1192</v>
      </c>
      <c r="F103" s="220" t="s">
        <v>1193</v>
      </c>
      <c r="G103" s="221" t="s">
        <v>543</v>
      </c>
      <c r="H103" s="222">
        <v>1</v>
      </c>
      <c r="I103" s="223"/>
      <c r="J103" s="224">
        <f>ROUND(I103*H103,2)</f>
        <v>0</v>
      </c>
      <c r="K103" s="225"/>
      <c r="L103" s="43"/>
      <c r="M103" s="226" t="s">
        <v>19</v>
      </c>
      <c r="N103" s="227" t="s">
        <v>45</v>
      </c>
      <c r="O103" s="83"/>
      <c r="P103" s="228">
        <f>O103*H103</f>
        <v>0</v>
      </c>
      <c r="Q103" s="228">
        <v>0</v>
      </c>
      <c r="R103" s="228">
        <f>Q103*H103</f>
        <v>0</v>
      </c>
      <c r="S103" s="228">
        <v>0</v>
      </c>
      <c r="T103" s="229">
        <f>S103*H103</f>
        <v>0</v>
      </c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R103" s="230" t="s">
        <v>142</v>
      </c>
      <c r="AT103" s="230" t="s">
        <v>125</v>
      </c>
      <c r="AU103" s="230" t="s">
        <v>84</v>
      </c>
      <c r="AY103" s="16" t="s">
        <v>122</v>
      </c>
      <c r="BE103" s="231">
        <f>IF(N103="základní",J103,0)</f>
        <v>0</v>
      </c>
      <c r="BF103" s="231">
        <f>IF(N103="snížená",J103,0)</f>
        <v>0</v>
      </c>
      <c r="BG103" s="231">
        <f>IF(N103="zákl. přenesená",J103,0)</f>
        <v>0</v>
      </c>
      <c r="BH103" s="231">
        <f>IF(N103="sníž. přenesená",J103,0)</f>
        <v>0</v>
      </c>
      <c r="BI103" s="231">
        <f>IF(N103="nulová",J103,0)</f>
        <v>0</v>
      </c>
      <c r="BJ103" s="16" t="s">
        <v>82</v>
      </c>
      <c r="BK103" s="231">
        <f>ROUND(I103*H103,2)</f>
        <v>0</v>
      </c>
      <c r="BL103" s="16" t="s">
        <v>142</v>
      </c>
      <c r="BM103" s="230" t="s">
        <v>1194</v>
      </c>
    </row>
    <row r="104" s="2" customFormat="1">
      <c r="A104" s="37"/>
      <c r="B104" s="38"/>
      <c r="C104" s="39"/>
      <c r="D104" s="232" t="s">
        <v>131</v>
      </c>
      <c r="E104" s="39"/>
      <c r="F104" s="233" t="s">
        <v>1195</v>
      </c>
      <c r="G104" s="39"/>
      <c r="H104" s="39"/>
      <c r="I104" s="135"/>
      <c r="J104" s="39"/>
      <c r="K104" s="39"/>
      <c r="L104" s="43"/>
      <c r="M104" s="234"/>
      <c r="N104" s="235"/>
      <c r="O104" s="83"/>
      <c r="P104" s="83"/>
      <c r="Q104" s="83"/>
      <c r="R104" s="83"/>
      <c r="S104" s="83"/>
      <c r="T104" s="84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T104" s="16" t="s">
        <v>131</v>
      </c>
      <c r="AU104" s="16" t="s">
        <v>84</v>
      </c>
    </row>
    <row r="105" s="2" customFormat="1" ht="16.5" customHeight="1">
      <c r="A105" s="37"/>
      <c r="B105" s="38"/>
      <c r="C105" s="218" t="s">
        <v>171</v>
      </c>
      <c r="D105" s="218" t="s">
        <v>125</v>
      </c>
      <c r="E105" s="219" t="s">
        <v>1196</v>
      </c>
      <c r="F105" s="220" t="s">
        <v>1197</v>
      </c>
      <c r="G105" s="221" t="s">
        <v>543</v>
      </c>
      <c r="H105" s="222">
        <v>1</v>
      </c>
      <c r="I105" s="223"/>
      <c r="J105" s="224">
        <f>ROUND(I105*H105,2)</f>
        <v>0</v>
      </c>
      <c r="K105" s="225"/>
      <c r="L105" s="43"/>
      <c r="M105" s="226" t="s">
        <v>19</v>
      </c>
      <c r="N105" s="227" t="s">
        <v>45</v>
      </c>
      <c r="O105" s="83"/>
      <c r="P105" s="228">
        <f>O105*H105</f>
        <v>0</v>
      </c>
      <c r="Q105" s="228">
        <v>0</v>
      </c>
      <c r="R105" s="228">
        <f>Q105*H105</f>
        <v>0</v>
      </c>
      <c r="S105" s="228">
        <v>0</v>
      </c>
      <c r="T105" s="229">
        <f>S105*H105</f>
        <v>0</v>
      </c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R105" s="230" t="s">
        <v>142</v>
      </c>
      <c r="AT105" s="230" t="s">
        <v>125</v>
      </c>
      <c r="AU105" s="230" t="s">
        <v>84</v>
      </c>
      <c r="AY105" s="16" t="s">
        <v>122</v>
      </c>
      <c r="BE105" s="231">
        <f>IF(N105="základní",J105,0)</f>
        <v>0</v>
      </c>
      <c r="BF105" s="231">
        <f>IF(N105="snížená",J105,0)</f>
        <v>0</v>
      </c>
      <c r="BG105" s="231">
        <f>IF(N105="zákl. přenesená",J105,0)</f>
        <v>0</v>
      </c>
      <c r="BH105" s="231">
        <f>IF(N105="sníž. přenesená",J105,0)</f>
        <v>0</v>
      </c>
      <c r="BI105" s="231">
        <f>IF(N105="nulová",J105,0)</f>
        <v>0</v>
      </c>
      <c r="BJ105" s="16" t="s">
        <v>82</v>
      </c>
      <c r="BK105" s="231">
        <f>ROUND(I105*H105,2)</f>
        <v>0</v>
      </c>
      <c r="BL105" s="16" t="s">
        <v>142</v>
      </c>
      <c r="BM105" s="230" t="s">
        <v>1198</v>
      </c>
    </row>
    <row r="106" s="2" customFormat="1">
      <c r="A106" s="37"/>
      <c r="B106" s="38"/>
      <c r="C106" s="39"/>
      <c r="D106" s="232" t="s">
        <v>131</v>
      </c>
      <c r="E106" s="39"/>
      <c r="F106" s="233" t="s">
        <v>1199</v>
      </c>
      <c r="G106" s="39"/>
      <c r="H106" s="39"/>
      <c r="I106" s="135"/>
      <c r="J106" s="39"/>
      <c r="K106" s="39"/>
      <c r="L106" s="43"/>
      <c r="M106" s="234"/>
      <c r="N106" s="235"/>
      <c r="O106" s="83"/>
      <c r="P106" s="83"/>
      <c r="Q106" s="83"/>
      <c r="R106" s="83"/>
      <c r="S106" s="83"/>
      <c r="T106" s="84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T106" s="16" t="s">
        <v>131</v>
      </c>
      <c r="AU106" s="16" t="s">
        <v>84</v>
      </c>
    </row>
    <row r="107" s="2" customFormat="1" ht="16.5" customHeight="1">
      <c r="A107" s="37"/>
      <c r="B107" s="38"/>
      <c r="C107" s="218" t="s">
        <v>138</v>
      </c>
      <c r="D107" s="218" t="s">
        <v>125</v>
      </c>
      <c r="E107" s="219" t="s">
        <v>1200</v>
      </c>
      <c r="F107" s="220" t="s">
        <v>1201</v>
      </c>
      <c r="G107" s="221" t="s">
        <v>543</v>
      </c>
      <c r="H107" s="222">
        <v>2</v>
      </c>
      <c r="I107" s="223"/>
      <c r="J107" s="224">
        <f>ROUND(I107*H107,2)</f>
        <v>0</v>
      </c>
      <c r="K107" s="225"/>
      <c r="L107" s="43"/>
      <c r="M107" s="226" t="s">
        <v>19</v>
      </c>
      <c r="N107" s="227" t="s">
        <v>45</v>
      </c>
      <c r="O107" s="83"/>
      <c r="P107" s="228">
        <f>O107*H107</f>
        <v>0</v>
      </c>
      <c r="Q107" s="228">
        <v>0</v>
      </c>
      <c r="R107" s="228">
        <f>Q107*H107</f>
        <v>0</v>
      </c>
      <c r="S107" s="228">
        <v>0</v>
      </c>
      <c r="T107" s="229">
        <f>S107*H107</f>
        <v>0</v>
      </c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R107" s="230" t="s">
        <v>142</v>
      </c>
      <c r="AT107" s="230" t="s">
        <v>125</v>
      </c>
      <c r="AU107" s="230" t="s">
        <v>84</v>
      </c>
      <c r="AY107" s="16" t="s">
        <v>122</v>
      </c>
      <c r="BE107" s="231">
        <f>IF(N107="základní",J107,0)</f>
        <v>0</v>
      </c>
      <c r="BF107" s="231">
        <f>IF(N107="snížená",J107,0)</f>
        <v>0</v>
      </c>
      <c r="BG107" s="231">
        <f>IF(N107="zákl. přenesená",J107,0)</f>
        <v>0</v>
      </c>
      <c r="BH107" s="231">
        <f>IF(N107="sníž. přenesená",J107,0)</f>
        <v>0</v>
      </c>
      <c r="BI107" s="231">
        <f>IF(N107="nulová",J107,0)</f>
        <v>0</v>
      </c>
      <c r="BJ107" s="16" t="s">
        <v>82</v>
      </c>
      <c r="BK107" s="231">
        <f>ROUND(I107*H107,2)</f>
        <v>0</v>
      </c>
      <c r="BL107" s="16" t="s">
        <v>142</v>
      </c>
      <c r="BM107" s="230" t="s">
        <v>1202</v>
      </c>
    </row>
    <row r="108" s="2" customFormat="1">
      <c r="A108" s="37"/>
      <c r="B108" s="38"/>
      <c r="C108" s="39"/>
      <c r="D108" s="232" t="s">
        <v>131</v>
      </c>
      <c r="E108" s="39"/>
      <c r="F108" s="233" t="s">
        <v>1203</v>
      </c>
      <c r="G108" s="39"/>
      <c r="H108" s="39"/>
      <c r="I108" s="135"/>
      <c r="J108" s="39"/>
      <c r="K108" s="39"/>
      <c r="L108" s="43"/>
      <c r="M108" s="234"/>
      <c r="N108" s="235"/>
      <c r="O108" s="83"/>
      <c r="P108" s="83"/>
      <c r="Q108" s="83"/>
      <c r="R108" s="83"/>
      <c r="S108" s="83"/>
      <c r="T108" s="84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T108" s="16" t="s">
        <v>131</v>
      </c>
      <c r="AU108" s="16" t="s">
        <v>84</v>
      </c>
    </row>
    <row r="109" s="2" customFormat="1" ht="16.5" customHeight="1">
      <c r="A109" s="37"/>
      <c r="B109" s="38"/>
      <c r="C109" s="218" t="s">
        <v>145</v>
      </c>
      <c r="D109" s="218" t="s">
        <v>125</v>
      </c>
      <c r="E109" s="219" t="s">
        <v>1204</v>
      </c>
      <c r="F109" s="220" t="s">
        <v>1205</v>
      </c>
      <c r="G109" s="221" t="s">
        <v>543</v>
      </c>
      <c r="H109" s="222">
        <v>1</v>
      </c>
      <c r="I109" s="223"/>
      <c r="J109" s="224">
        <f>ROUND(I109*H109,2)</f>
        <v>0</v>
      </c>
      <c r="K109" s="225"/>
      <c r="L109" s="43"/>
      <c r="M109" s="226" t="s">
        <v>19</v>
      </c>
      <c r="N109" s="227" t="s">
        <v>45</v>
      </c>
      <c r="O109" s="83"/>
      <c r="P109" s="228">
        <f>O109*H109</f>
        <v>0</v>
      </c>
      <c r="Q109" s="228">
        <v>0</v>
      </c>
      <c r="R109" s="228">
        <f>Q109*H109</f>
        <v>0</v>
      </c>
      <c r="S109" s="228">
        <v>0</v>
      </c>
      <c r="T109" s="229">
        <f>S109*H109</f>
        <v>0</v>
      </c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R109" s="230" t="s">
        <v>142</v>
      </c>
      <c r="AT109" s="230" t="s">
        <v>125</v>
      </c>
      <c r="AU109" s="230" t="s">
        <v>84</v>
      </c>
      <c r="AY109" s="16" t="s">
        <v>122</v>
      </c>
      <c r="BE109" s="231">
        <f>IF(N109="základní",J109,0)</f>
        <v>0</v>
      </c>
      <c r="BF109" s="231">
        <f>IF(N109="snížená",J109,0)</f>
        <v>0</v>
      </c>
      <c r="BG109" s="231">
        <f>IF(N109="zákl. přenesená",J109,0)</f>
        <v>0</v>
      </c>
      <c r="BH109" s="231">
        <f>IF(N109="sníž. přenesená",J109,0)</f>
        <v>0</v>
      </c>
      <c r="BI109" s="231">
        <f>IF(N109="nulová",J109,0)</f>
        <v>0</v>
      </c>
      <c r="BJ109" s="16" t="s">
        <v>82</v>
      </c>
      <c r="BK109" s="231">
        <f>ROUND(I109*H109,2)</f>
        <v>0</v>
      </c>
      <c r="BL109" s="16" t="s">
        <v>142</v>
      </c>
      <c r="BM109" s="230" t="s">
        <v>1206</v>
      </c>
    </row>
    <row r="110" s="2" customFormat="1">
      <c r="A110" s="37"/>
      <c r="B110" s="38"/>
      <c r="C110" s="39"/>
      <c r="D110" s="232" t="s">
        <v>131</v>
      </c>
      <c r="E110" s="39"/>
      <c r="F110" s="233" t="s">
        <v>1207</v>
      </c>
      <c r="G110" s="39"/>
      <c r="H110" s="39"/>
      <c r="I110" s="135"/>
      <c r="J110" s="39"/>
      <c r="K110" s="39"/>
      <c r="L110" s="43"/>
      <c r="M110" s="234"/>
      <c r="N110" s="235"/>
      <c r="O110" s="83"/>
      <c r="P110" s="83"/>
      <c r="Q110" s="83"/>
      <c r="R110" s="83"/>
      <c r="S110" s="83"/>
      <c r="T110" s="84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T110" s="16" t="s">
        <v>131</v>
      </c>
      <c r="AU110" s="16" t="s">
        <v>84</v>
      </c>
    </row>
    <row r="111" s="2" customFormat="1" ht="16.5" customHeight="1">
      <c r="A111" s="37"/>
      <c r="B111" s="38"/>
      <c r="C111" s="218" t="s">
        <v>150</v>
      </c>
      <c r="D111" s="218" t="s">
        <v>125</v>
      </c>
      <c r="E111" s="219" t="s">
        <v>1208</v>
      </c>
      <c r="F111" s="220" t="s">
        <v>1209</v>
      </c>
      <c r="G111" s="221" t="s">
        <v>543</v>
      </c>
      <c r="H111" s="222">
        <v>1</v>
      </c>
      <c r="I111" s="223"/>
      <c r="J111" s="224">
        <f>ROUND(I111*H111,2)</f>
        <v>0</v>
      </c>
      <c r="K111" s="225"/>
      <c r="L111" s="43"/>
      <c r="M111" s="226" t="s">
        <v>19</v>
      </c>
      <c r="N111" s="227" t="s">
        <v>45</v>
      </c>
      <c r="O111" s="83"/>
      <c r="P111" s="228">
        <f>O111*H111</f>
        <v>0</v>
      </c>
      <c r="Q111" s="228">
        <v>0</v>
      </c>
      <c r="R111" s="228">
        <f>Q111*H111</f>
        <v>0</v>
      </c>
      <c r="S111" s="228">
        <v>0</v>
      </c>
      <c r="T111" s="229">
        <f>S111*H111</f>
        <v>0</v>
      </c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R111" s="230" t="s">
        <v>142</v>
      </c>
      <c r="AT111" s="230" t="s">
        <v>125</v>
      </c>
      <c r="AU111" s="230" t="s">
        <v>84</v>
      </c>
      <c r="AY111" s="16" t="s">
        <v>122</v>
      </c>
      <c r="BE111" s="231">
        <f>IF(N111="základní",J111,0)</f>
        <v>0</v>
      </c>
      <c r="BF111" s="231">
        <f>IF(N111="snížená",J111,0)</f>
        <v>0</v>
      </c>
      <c r="BG111" s="231">
        <f>IF(N111="zákl. přenesená",J111,0)</f>
        <v>0</v>
      </c>
      <c r="BH111" s="231">
        <f>IF(N111="sníž. přenesená",J111,0)</f>
        <v>0</v>
      </c>
      <c r="BI111" s="231">
        <f>IF(N111="nulová",J111,0)</f>
        <v>0</v>
      </c>
      <c r="BJ111" s="16" t="s">
        <v>82</v>
      </c>
      <c r="BK111" s="231">
        <f>ROUND(I111*H111,2)</f>
        <v>0</v>
      </c>
      <c r="BL111" s="16" t="s">
        <v>142</v>
      </c>
      <c r="BM111" s="230" t="s">
        <v>1210</v>
      </c>
    </row>
    <row r="112" s="2" customFormat="1">
      <c r="A112" s="37"/>
      <c r="B112" s="38"/>
      <c r="C112" s="39"/>
      <c r="D112" s="232" t="s">
        <v>131</v>
      </c>
      <c r="E112" s="39"/>
      <c r="F112" s="233" t="s">
        <v>1211</v>
      </c>
      <c r="G112" s="39"/>
      <c r="H112" s="39"/>
      <c r="I112" s="135"/>
      <c r="J112" s="39"/>
      <c r="K112" s="39"/>
      <c r="L112" s="43"/>
      <c r="M112" s="234"/>
      <c r="N112" s="235"/>
      <c r="O112" s="83"/>
      <c r="P112" s="83"/>
      <c r="Q112" s="83"/>
      <c r="R112" s="83"/>
      <c r="S112" s="83"/>
      <c r="T112" s="84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T112" s="16" t="s">
        <v>131</v>
      </c>
      <c r="AU112" s="16" t="s">
        <v>84</v>
      </c>
    </row>
    <row r="113" s="2" customFormat="1" ht="16.5" customHeight="1">
      <c r="A113" s="37"/>
      <c r="B113" s="38"/>
      <c r="C113" s="218" t="s">
        <v>154</v>
      </c>
      <c r="D113" s="218" t="s">
        <v>125</v>
      </c>
      <c r="E113" s="219" t="s">
        <v>1212</v>
      </c>
      <c r="F113" s="220" t="s">
        <v>1213</v>
      </c>
      <c r="G113" s="221" t="s">
        <v>543</v>
      </c>
      <c r="H113" s="222">
        <v>7</v>
      </c>
      <c r="I113" s="223"/>
      <c r="J113" s="224">
        <f>ROUND(I113*H113,2)</f>
        <v>0</v>
      </c>
      <c r="K113" s="225"/>
      <c r="L113" s="43"/>
      <c r="M113" s="226" t="s">
        <v>19</v>
      </c>
      <c r="N113" s="227" t="s">
        <v>45</v>
      </c>
      <c r="O113" s="83"/>
      <c r="P113" s="228">
        <f>O113*H113</f>
        <v>0</v>
      </c>
      <c r="Q113" s="228">
        <v>0</v>
      </c>
      <c r="R113" s="228">
        <f>Q113*H113</f>
        <v>0</v>
      </c>
      <c r="S113" s="228">
        <v>0</v>
      </c>
      <c r="T113" s="229">
        <f>S113*H113</f>
        <v>0</v>
      </c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R113" s="230" t="s">
        <v>142</v>
      </c>
      <c r="AT113" s="230" t="s">
        <v>125</v>
      </c>
      <c r="AU113" s="230" t="s">
        <v>84</v>
      </c>
      <c r="AY113" s="16" t="s">
        <v>122</v>
      </c>
      <c r="BE113" s="231">
        <f>IF(N113="základní",J113,0)</f>
        <v>0</v>
      </c>
      <c r="BF113" s="231">
        <f>IF(N113="snížená",J113,0)</f>
        <v>0</v>
      </c>
      <c r="BG113" s="231">
        <f>IF(N113="zákl. přenesená",J113,0)</f>
        <v>0</v>
      </c>
      <c r="BH113" s="231">
        <f>IF(N113="sníž. přenesená",J113,0)</f>
        <v>0</v>
      </c>
      <c r="BI113" s="231">
        <f>IF(N113="nulová",J113,0)</f>
        <v>0</v>
      </c>
      <c r="BJ113" s="16" t="s">
        <v>82</v>
      </c>
      <c r="BK113" s="231">
        <f>ROUND(I113*H113,2)</f>
        <v>0</v>
      </c>
      <c r="BL113" s="16" t="s">
        <v>142</v>
      </c>
      <c r="BM113" s="230" t="s">
        <v>1214</v>
      </c>
    </row>
    <row r="114" s="2" customFormat="1">
      <c r="A114" s="37"/>
      <c r="B114" s="38"/>
      <c r="C114" s="39"/>
      <c r="D114" s="232" t="s">
        <v>131</v>
      </c>
      <c r="E114" s="39"/>
      <c r="F114" s="233" t="s">
        <v>1215</v>
      </c>
      <c r="G114" s="39"/>
      <c r="H114" s="39"/>
      <c r="I114" s="135"/>
      <c r="J114" s="39"/>
      <c r="K114" s="39"/>
      <c r="L114" s="43"/>
      <c r="M114" s="234"/>
      <c r="N114" s="235"/>
      <c r="O114" s="83"/>
      <c r="P114" s="83"/>
      <c r="Q114" s="83"/>
      <c r="R114" s="83"/>
      <c r="S114" s="83"/>
      <c r="T114" s="84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T114" s="16" t="s">
        <v>131</v>
      </c>
      <c r="AU114" s="16" t="s">
        <v>84</v>
      </c>
    </row>
    <row r="115" s="2" customFormat="1" ht="16.5" customHeight="1">
      <c r="A115" s="37"/>
      <c r="B115" s="38"/>
      <c r="C115" s="218" t="s">
        <v>161</v>
      </c>
      <c r="D115" s="218" t="s">
        <v>125</v>
      </c>
      <c r="E115" s="219" t="s">
        <v>1216</v>
      </c>
      <c r="F115" s="220" t="s">
        <v>1217</v>
      </c>
      <c r="G115" s="221" t="s">
        <v>543</v>
      </c>
      <c r="H115" s="222">
        <v>5</v>
      </c>
      <c r="I115" s="223"/>
      <c r="J115" s="224">
        <f>ROUND(I115*H115,2)</f>
        <v>0</v>
      </c>
      <c r="K115" s="225"/>
      <c r="L115" s="43"/>
      <c r="M115" s="226" t="s">
        <v>19</v>
      </c>
      <c r="N115" s="227" t="s">
        <v>45</v>
      </c>
      <c r="O115" s="83"/>
      <c r="P115" s="228">
        <f>O115*H115</f>
        <v>0</v>
      </c>
      <c r="Q115" s="228">
        <v>0</v>
      </c>
      <c r="R115" s="228">
        <f>Q115*H115</f>
        <v>0</v>
      </c>
      <c r="S115" s="228">
        <v>0</v>
      </c>
      <c r="T115" s="229">
        <f>S115*H115</f>
        <v>0</v>
      </c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R115" s="230" t="s">
        <v>142</v>
      </c>
      <c r="AT115" s="230" t="s">
        <v>125</v>
      </c>
      <c r="AU115" s="230" t="s">
        <v>84</v>
      </c>
      <c r="AY115" s="16" t="s">
        <v>122</v>
      </c>
      <c r="BE115" s="231">
        <f>IF(N115="základní",J115,0)</f>
        <v>0</v>
      </c>
      <c r="BF115" s="231">
        <f>IF(N115="snížená",J115,0)</f>
        <v>0</v>
      </c>
      <c r="BG115" s="231">
        <f>IF(N115="zákl. přenesená",J115,0)</f>
        <v>0</v>
      </c>
      <c r="BH115" s="231">
        <f>IF(N115="sníž. přenesená",J115,0)</f>
        <v>0</v>
      </c>
      <c r="BI115" s="231">
        <f>IF(N115="nulová",J115,0)</f>
        <v>0</v>
      </c>
      <c r="BJ115" s="16" t="s">
        <v>82</v>
      </c>
      <c r="BK115" s="231">
        <f>ROUND(I115*H115,2)</f>
        <v>0</v>
      </c>
      <c r="BL115" s="16" t="s">
        <v>142</v>
      </c>
      <c r="BM115" s="230" t="s">
        <v>1218</v>
      </c>
    </row>
    <row r="116" s="2" customFormat="1">
      <c r="A116" s="37"/>
      <c r="B116" s="38"/>
      <c r="C116" s="39"/>
      <c r="D116" s="232" t="s">
        <v>131</v>
      </c>
      <c r="E116" s="39"/>
      <c r="F116" s="233" t="s">
        <v>1219</v>
      </c>
      <c r="G116" s="39"/>
      <c r="H116" s="39"/>
      <c r="I116" s="135"/>
      <c r="J116" s="39"/>
      <c r="K116" s="39"/>
      <c r="L116" s="43"/>
      <c r="M116" s="234"/>
      <c r="N116" s="235"/>
      <c r="O116" s="83"/>
      <c r="P116" s="83"/>
      <c r="Q116" s="83"/>
      <c r="R116" s="83"/>
      <c r="S116" s="83"/>
      <c r="T116" s="84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T116" s="16" t="s">
        <v>131</v>
      </c>
      <c r="AU116" s="16" t="s">
        <v>84</v>
      </c>
    </row>
    <row r="117" s="2" customFormat="1" ht="16.5" customHeight="1">
      <c r="A117" s="37"/>
      <c r="B117" s="38"/>
      <c r="C117" s="218" t="s">
        <v>8</v>
      </c>
      <c r="D117" s="218" t="s">
        <v>125</v>
      </c>
      <c r="E117" s="219" t="s">
        <v>1220</v>
      </c>
      <c r="F117" s="220" t="s">
        <v>1221</v>
      </c>
      <c r="G117" s="221" t="s">
        <v>543</v>
      </c>
      <c r="H117" s="222">
        <v>2</v>
      </c>
      <c r="I117" s="223"/>
      <c r="J117" s="224">
        <f>ROUND(I117*H117,2)</f>
        <v>0</v>
      </c>
      <c r="K117" s="225"/>
      <c r="L117" s="43"/>
      <c r="M117" s="226" t="s">
        <v>19</v>
      </c>
      <c r="N117" s="227" t="s">
        <v>45</v>
      </c>
      <c r="O117" s="83"/>
      <c r="P117" s="228">
        <f>O117*H117</f>
        <v>0</v>
      </c>
      <c r="Q117" s="228">
        <v>0</v>
      </c>
      <c r="R117" s="228">
        <f>Q117*H117</f>
        <v>0</v>
      </c>
      <c r="S117" s="228">
        <v>0</v>
      </c>
      <c r="T117" s="229">
        <f>S117*H117</f>
        <v>0</v>
      </c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R117" s="230" t="s">
        <v>142</v>
      </c>
      <c r="AT117" s="230" t="s">
        <v>125</v>
      </c>
      <c r="AU117" s="230" t="s">
        <v>84</v>
      </c>
      <c r="AY117" s="16" t="s">
        <v>122</v>
      </c>
      <c r="BE117" s="231">
        <f>IF(N117="základní",J117,0)</f>
        <v>0</v>
      </c>
      <c r="BF117" s="231">
        <f>IF(N117="snížená",J117,0)</f>
        <v>0</v>
      </c>
      <c r="BG117" s="231">
        <f>IF(N117="zákl. přenesená",J117,0)</f>
        <v>0</v>
      </c>
      <c r="BH117" s="231">
        <f>IF(N117="sníž. přenesená",J117,0)</f>
        <v>0</v>
      </c>
      <c r="BI117" s="231">
        <f>IF(N117="nulová",J117,0)</f>
        <v>0</v>
      </c>
      <c r="BJ117" s="16" t="s">
        <v>82</v>
      </c>
      <c r="BK117" s="231">
        <f>ROUND(I117*H117,2)</f>
        <v>0</v>
      </c>
      <c r="BL117" s="16" t="s">
        <v>142</v>
      </c>
      <c r="BM117" s="230" t="s">
        <v>1222</v>
      </c>
    </row>
    <row r="118" s="2" customFormat="1">
      <c r="A118" s="37"/>
      <c r="B118" s="38"/>
      <c r="C118" s="39"/>
      <c r="D118" s="232" t="s">
        <v>131</v>
      </c>
      <c r="E118" s="39"/>
      <c r="F118" s="233" t="s">
        <v>1223</v>
      </c>
      <c r="G118" s="39"/>
      <c r="H118" s="39"/>
      <c r="I118" s="135"/>
      <c r="J118" s="39"/>
      <c r="K118" s="39"/>
      <c r="L118" s="43"/>
      <c r="M118" s="234"/>
      <c r="N118" s="235"/>
      <c r="O118" s="83"/>
      <c r="P118" s="83"/>
      <c r="Q118" s="83"/>
      <c r="R118" s="83"/>
      <c r="S118" s="83"/>
      <c r="T118" s="84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T118" s="16" t="s">
        <v>131</v>
      </c>
      <c r="AU118" s="16" t="s">
        <v>84</v>
      </c>
    </row>
    <row r="119" s="2" customFormat="1" ht="16.5" customHeight="1">
      <c r="A119" s="37"/>
      <c r="B119" s="38"/>
      <c r="C119" s="218" t="s">
        <v>292</v>
      </c>
      <c r="D119" s="218" t="s">
        <v>125</v>
      </c>
      <c r="E119" s="219" t="s">
        <v>1224</v>
      </c>
      <c r="F119" s="220" t="s">
        <v>1225</v>
      </c>
      <c r="G119" s="221" t="s">
        <v>543</v>
      </c>
      <c r="H119" s="222">
        <v>1</v>
      </c>
      <c r="I119" s="223"/>
      <c r="J119" s="224">
        <f>ROUND(I119*H119,2)</f>
        <v>0</v>
      </c>
      <c r="K119" s="225"/>
      <c r="L119" s="43"/>
      <c r="M119" s="226" t="s">
        <v>19</v>
      </c>
      <c r="N119" s="227" t="s">
        <v>45</v>
      </c>
      <c r="O119" s="83"/>
      <c r="P119" s="228">
        <f>O119*H119</f>
        <v>0</v>
      </c>
      <c r="Q119" s="228">
        <v>0</v>
      </c>
      <c r="R119" s="228">
        <f>Q119*H119</f>
        <v>0</v>
      </c>
      <c r="S119" s="228">
        <v>0</v>
      </c>
      <c r="T119" s="229">
        <f>S119*H119</f>
        <v>0</v>
      </c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R119" s="230" t="s">
        <v>142</v>
      </c>
      <c r="AT119" s="230" t="s">
        <v>125</v>
      </c>
      <c r="AU119" s="230" t="s">
        <v>84</v>
      </c>
      <c r="AY119" s="16" t="s">
        <v>122</v>
      </c>
      <c r="BE119" s="231">
        <f>IF(N119="základní",J119,0)</f>
        <v>0</v>
      </c>
      <c r="BF119" s="231">
        <f>IF(N119="snížená",J119,0)</f>
        <v>0</v>
      </c>
      <c r="BG119" s="231">
        <f>IF(N119="zákl. přenesená",J119,0)</f>
        <v>0</v>
      </c>
      <c r="BH119" s="231">
        <f>IF(N119="sníž. přenesená",J119,0)</f>
        <v>0</v>
      </c>
      <c r="BI119" s="231">
        <f>IF(N119="nulová",J119,0)</f>
        <v>0</v>
      </c>
      <c r="BJ119" s="16" t="s">
        <v>82</v>
      </c>
      <c r="BK119" s="231">
        <f>ROUND(I119*H119,2)</f>
        <v>0</v>
      </c>
      <c r="BL119" s="16" t="s">
        <v>142</v>
      </c>
      <c r="BM119" s="230" t="s">
        <v>1226</v>
      </c>
    </row>
    <row r="120" s="2" customFormat="1">
      <c r="A120" s="37"/>
      <c r="B120" s="38"/>
      <c r="C120" s="39"/>
      <c r="D120" s="232" t="s">
        <v>131</v>
      </c>
      <c r="E120" s="39"/>
      <c r="F120" s="233" t="s">
        <v>1227</v>
      </c>
      <c r="G120" s="39"/>
      <c r="H120" s="39"/>
      <c r="I120" s="135"/>
      <c r="J120" s="39"/>
      <c r="K120" s="39"/>
      <c r="L120" s="43"/>
      <c r="M120" s="234"/>
      <c r="N120" s="235"/>
      <c r="O120" s="83"/>
      <c r="P120" s="83"/>
      <c r="Q120" s="83"/>
      <c r="R120" s="83"/>
      <c r="S120" s="83"/>
      <c r="T120" s="84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T120" s="16" t="s">
        <v>131</v>
      </c>
      <c r="AU120" s="16" t="s">
        <v>84</v>
      </c>
    </row>
    <row r="121" s="2" customFormat="1" ht="16.5" customHeight="1">
      <c r="A121" s="37"/>
      <c r="B121" s="38"/>
      <c r="C121" s="218" t="s">
        <v>296</v>
      </c>
      <c r="D121" s="218" t="s">
        <v>125</v>
      </c>
      <c r="E121" s="219" t="s">
        <v>1228</v>
      </c>
      <c r="F121" s="220" t="s">
        <v>1229</v>
      </c>
      <c r="G121" s="221" t="s">
        <v>543</v>
      </c>
      <c r="H121" s="222">
        <v>4</v>
      </c>
      <c r="I121" s="223"/>
      <c r="J121" s="224">
        <f>ROUND(I121*H121,2)</f>
        <v>0</v>
      </c>
      <c r="K121" s="225"/>
      <c r="L121" s="43"/>
      <c r="M121" s="226" t="s">
        <v>19</v>
      </c>
      <c r="N121" s="227" t="s">
        <v>45</v>
      </c>
      <c r="O121" s="83"/>
      <c r="P121" s="228">
        <f>O121*H121</f>
        <v>0</v>
      </c>
      <c r="Q121" s="228">
        <v>0</v>
      </c>
      <c r="R121" s="228">
        <f>Q121*H121</f>
        <v>0</v>
      </c>
      <c r="S121" s="228">
        <v>0</v>
      </c>
      <c r="T121" s="229">
        <f>S121*H121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R121" s="230" t="s">
        <v>142</v>
      </c>
      <c r="AT121" s="230" t="s">
        <v>125</v>
      </c>
      <c r="AU121" s="230" t="s">
        <v>84</v>
      </c>
      <c r="AY121" s="16" t="s">
        <v>122</v>
      </c>
      <c r="BE121" s="231">
        <f>IF(N121="základní",J121,0)</f>
        <v>0</v>
      </c>
      <c r="BF121" s="231">
        <f>IF(N121="snížená",J121,0)</f>
        <v>0</v>
      </c>
      <c r="BG121" s="231">
        <f>IF(N121="zákl. přenesená",J121,0)</f>
        <v>0</v>
      </c>
      <c r="BH121" s="231">
        <f>IF(N121="sníž. přenesená",J121,0)</f>
        <v>0</v>
      </c>
      <c r="BI121" s="231">
        <f>IF(N121="nulová",J121,0)</f>
        <v>0</v>
      </c>
      <c r="BJ121" s="16" t="s">
        <v>82</v>
      </c>
      <c r="BK121" s="231">
        <f>ROUND(I121*H121,2)</f>
        <v>0</v>
      </c>
      <c r="BL121" s="16" t="s">
        <v>142</v>
      </c>
      <c r="BM121" s="230" t="s">
        <v>1230</v>
      </c>
    </row>
    <row r="122" s="2" customFormat="1">
      <c r="A122" s="37"/>
      <c r="B122" s="38"/>
      <c r="C122" s="39"/>
      <c r="D122" s="232" t="s">
        <v>131</v>
      </c>
      <c r="E122" s="39"/>
      <c r="F122" s="233" t="s">
        <v>1231</v>
      </c>
      <c r="G122" s="39"/>
      <c r="H122" s="39"/>
      <c r="I122" s="135"/>
      <c r="J122" s="39"/>
      <c r="K122" s="39"/>
      <c r="L122" s="43"/>
      <c r="M122" s="234"/>
      <c r="N122" s="235"/>
      <c r="O122" s="83"/>
      <c r="P122" s="83"/>
      <c r="Q122" s="83"/>
      <c r="R122" s="83"/>
      <c r="S122" s="83"/>
      <c r="T122" s="84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T122" s="16" t="s">
        <v>131</v>
      </c>
      <c r="AU122" s="16" t="s">
        <v>84</v>
      </c>
    </row>
    <row r="123" s="2" customFormat="1" ht="16.5" customHeight="1">
      <c r="A123" s="37"/>
      <c r="B123" s="38"/>
      <c r="C123" s="218" t="s">
        <v>300</v>
      </c>
      <c r="D123" s="218" t="s">
        <v>125</v>
      </c>
      <c r="E123" s="219" t="s">
        <v>1232</v>
      </c>
      <c r="F123" s="220" t="s">
        <v>1233</v>
      </c>
      <c r="G123" s="221" t="s">
        <v>543</v>
      </c>
      <c r="H123" s="222">
        <v>2</v>
      </c>
      <c r="I123" s="223"/>
      <c r="J123" s="224">
        <f>ROUND(I123*H123,2)</f>
        <v>0</v>
      </c>
      <c r="K123" s="225"/>
      <c r="L123" s="43"/>
      <c r="M123" s="226" t="s">
        <v>19</v>
      </c>
      <c r="N123" s="227" t="s">
        <v>45</v>
      </c>
      <c r="O123" s="83"/>
      <c r="P123" s="228">
        <f>O123*H123</f>
        <v>0</v>
      </c>
      <c r="Q123" s="228">
        <v>0</v>
      </c>
      <c r="R123" s="228">
        <f>Q123*H123</f>
        <v>0</v>
      </c>
      <c r="S123" s="228">
        <v>0</v>
      </c>
      <c r="T123" s="229">
        <f>S123*H123</f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R123" s="230" t="s">
        <v>142</v>
      </c>
      <c r="AT123" s="230" t="s">
        <v>125</v>
      </c>
      <c r="AU123" s="230" t="s">
        <v>84</v>
      </c>
      <c r="AY123" s="16" t="s">
        <v>122</v>
      </c>
      <c r="BE123" s="231">
        <f>IF(N123="základní",J123,0)</f>
        <v>0</v>
      </c>
      <c r="BF123" s="231">
        <f>IF(N123="snížená",J123,0)</f>
        <v>0</v>
      </c>
      <c r="BG123" s="231">
        <f>IF(N123="zákl. přenesená",J123,0)</f>
        <v>0</v>
      </c>
      <c r="BH123" s="231">
        <f>IF(N123="sníž. přenesená",J123,0)</f>
        <v>0</v>
      </c>
      <c r="BI123" s="231">
        <f>IF(N123="nulová",J123,0)</f>
        <v>0</v>
      </c>
      <c r="BJ123" s="16" t="s">
        <v>82</v>
      </c>
      <c r="BK123" s="231">
        <f>ROUND(I123*H123,2)</f>
        <v>0</v>
      </c>
      <c r="BL123" s="16" t="s">
        <v>142</v>
      </c>
      <c r="BM123" s="230" t="s">
        <v>1234</v>
      </c>
    </row>
    <row r="124" s="2" customFormat="1">
      <c r="A124" s="37"/>
      <c r="B124" s="38"/>
      <c r="C124" s="39"/>
      <c r="D124" s="232" t="s">
        <v>131</v>
      </c>
      <c r="E124" s="39"/>
      <c r="F124" s="233" t="s">
        <v>1235</v>
      </c>
      <c r="G124" s="39"/>
      <c r="H124" s="39"/>
      <c r="I124" s="135"/>
      <c r="J124" s="39"/>
      <c r="K124" s="39"/>
      <c r="L124" s="43"/>
      <c r="M124" s="234"/>
      <c r="N124" s="235"/>
      <c r="O124" s="83"/>
      <c r="P124" s="83"/>
      <c r="Q124" s="83"/>
      <c r="R124" s="83"/>
      <c r="S124" s="83"/>
      <c r="T124" s="84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T124" s="16" t="s">
        <v>131</v>
      </c>
      <c r="AU124" s="16" t="s">
        <v>84</v>
      </c>
    </row>
    <row r="125" s="2" customFormat="1" ht="16.5" customHeight="1">
      <c r="A125" s="37"/>
      <c r="B125" s="38"/>
      <c r="C125" s="218" t="s">
        <v>304</v>
      </c>
      <c r="D125" s="218" t="s">
        <v>125</v>
      </c>
      <c r="E125" s="219" t="s">
        <v>1236</v>
      </c>
      <c r="F125" s="220" t="s">
        <v>1237</v>
      </c>
      <c r="G125" s="221" t="s">
        <v>1238</v>
      </c>
      <c r="H125" s="222">
        <v>1</v>
      </c>
      <c r="I125" s="223"/>
      <c r="J125" s="224">
        <f>ROUND(I125*H125,2)</f>
        <v>0</v>
      </c>
      <c r="K125" s="225"/>
      <c r="L125" s="43"/>
      <c r="M125" s="226" t="s">
        <v>19</v>
      </c>
      <c r="N125" s="227" t="s">
        <v>45</v>
      </c>
      <c r="O125" s="83"/>
      <c r="P125" s="228">
        <f>O125*H125</f>
        <v>0</v>
      </c>
      <c r="Q125" s="228">
        <v>0</v>
      </c>
      <c r="R125" s="228">
        <f>Q125*H125</f>
        <v>0</v>
      </c>
      <c r="S125" s="228">
        <v>0</v>
      </c>
      <c r="T125" s="229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230" t="s">
        <v>142</v>
      </c>
      <c r="AT125" s="230" t="s">
        <v>125</v>
      </c>
      <c r="AU125" s="230" t="s">
        <v>84</v>
      </c>
      <c r="AY125" s="16" t="s">
        <v>122</v>
      </c>
      <c r="BE125" s="231">
        <f>IF(N125="základní",J125,0)</f>
        <v>0</v>
      </c>
      <c r="BF125" s="231">
        <f>IF(N125="snížená",J125,0)</f>
        <v>0</v>
      </c>
      <c r="BG125" s="231">
        <f>IF(N125="zákl. přenesená",J125,0)</f>
        <v>0</v>
      </c>
      <c r="BH125" s="231">
        <f>IF(N125="sníž. přenesená",J125,0)</f>
        <v>0</v>
      </c>
      <c r="BI125" s="231">
        <f>IF(N125="nulová",J125,0)</f>
        <v>0</v>
      </c>
      <c r="BJ125" s="16" t="s">
        <v>82</v>
      </c>
      <c r="BK125" s="231">
        <f>ROUND(I125*H125,2)</f>
        <v>0</v>
      </c>
      <c r="BL125" s="16" t="s">
        <v>142</v>
      </c>
      <c r="BM125" s="230" t="s">
        <v>1239</v>
      </c>
    </row>
    <row r="126" s="2" customFormat="1">
      <c r="A126" s="37"/>
      <c r="B126" s="38"/>
      <c r="C126" s="39"/>
      <c r="D126" s="232" t="s">
        <v>131</v>
      </c>
      <c r="E126" s="39"/>
      <c r="F126" s="233" t="s">
        <v>1240</v>
      </c>
      <c r="G126" s="39"/>
      <c r="H126" s="39"/>
      <c r="I126" s="135"/>
      <c r="J126" s="39"/>
      <c r="K126" s="39"/>
      <c r="L126" s="43"/>
      <c r="M126" s="234"/>
      <c r="N126" s="235"/>
      <c r="O126" s="83"/>
      <c r="P126" s="83"/>
      <c r="Q126" s="83"/>
      <c r="R126" s="83"/>
      <c r="S126" s="83"/>
      <c r="T126" s="84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T126" s="16" t="s">
        <v>131</v>
      </c>
      <c r="AU126" s="16" t="s">
        <v>84</v>
      </c>
    </row>
    <row r="127" s="12" customFormat="1" ht="22.8" customHeight="1">
      <c r="A127" s="12"/>
      <c r="B127" s="202"/>
      <c r="C127" s="203"/>
      <c r="D127" s="204" t="s">
        <v>73</v>
      </c>
      <c r="E127" s="216" t="s">
        <v>136</v>
      </c>
      <c r="F127" s="216" t="s">
        <v>1241</v>
      </c>
      <c r="G127" s="203"/>
      <c r="H127" s="203"/>
      <c r="I127" s="206"/>
      <c r="J127" s="217">
        <f>BK127</f>
        <v>0</v>
      </c>
      <c r="K127" s="203"/>
      <c r="L127" s="208"/>
      <c r="M127" s="209"/>
      <c r="N127" s="210"/>
      <c r="O127" s="210"/>
      <c r="P127" s="211">
        <f>SUM(P128:P164)</f>
        <v>0</v>
      </c>
      <c r="Q127" s="210"/>
      <c r="R127" s="211">
        <f>SUM(R128:R164)</f>
        <v>1.8346500000000003</v>
      </c>
      <c r="S127" s="210"/>
      <c r="T127" s="212">
        <f>SUM(T128:T164)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13" t="s">
        <v>82</v>
      </c>
      <c r="AT127" s="214" t="s">
        <v>73</v>
      </c>
      <c r="AU127" s="214" t="s">
        <v>82</v>
      </c>
      <c r="AY127" s="213" t="s">
        <v>122</v>
      </c>
      <c r="BK127" s="215">
        <f>SUM(BK128:BK164)</f>
        <v>0</v>
      </c>
    </row>
    <row r="128" s="2" customFormat="1" ht="21.75" customHeight="1">
      <c r="A128" s="37"/>
      <c r="B128" s="38"/>
      <c r="C128" s="218" t="s">
        <v>308</v>
      </c>
      <c r="D128" s="218" t="s">
        <v>125</v>
      </c>
      <c r="E128" s="219" t="s">
        <v>1242</v>
      </c>
      <c r="F128" s="220" t="s">
        <v>1243</v>
      </c>
      <c r="G128" s="221" t="s">
        <v>232</v>
      </c>
      <c r="H128" s="222">
        <v>10</v>
      </c>
      <c r="I128" s="223"/>
      <c r="J128" s="224">
        <f>ROUND(I128*H128,2)</f>
        <v>0</v>
      </c>
      <c r="K128" s="225"/>
      <c r="L128" s="43"/>
      <c r="M128" s="226" t="s">
        <v>19</v>
      </c>
      <c r="N128" s="227" t="s">
        <v>45</v>
      </c>
      <c r="O128" s="83"/>
      <c r="P128" s="228">
        <f>O128*H128</f>
        <v>0</v>
      </c>
      <c r="Q128" s="228">
        <v>0</v>
      </c>
      <c r="R128" s="228">
        <f>Q128*H128</f>
        <v>0</v>
      </c>
      <c r="S128" s="228">
        <v>0</v>
      </c>
      <c r="T128" s="229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30" t="s">
        <v>142</v>
      </c>
      <c r="AT128" s="230" t="s">
        <v>125</v>
      </c>
      <c r="AU128" s="230" t="s">
        <v>84</v>
      </c>
      <c r="AY128" s="16" t="s">
        <v>122</v>
      </c>
      <c r="BE128" s="231">
        <f>IF(N128="základní",J128,0)</f>
        <v>0</v>
      </c>
      <c r="BF128" s="231">
        <f>IF(N128="snížená",J128,0)</f>
        <v>0</v>
      </c>
      <c r="BG128" s="231">
        <f>IF(N128="zákl. přenesená",J128,0)</f>
        <v>0</v>
      </c>
      <c r="BH128" s="231">
        <f>IF(N128="sníž. přenesená",J128,0)</f>
        <v>0</v>
      </c>
      <c r="BI128" s="231">
        <f>IF(N128="nulová",J128,0)</f>
        <v>0</v>
      </c>
      <c r="BJ128" s="16" t="s">
        <v>82</v>
      </c>
      <c r="BK128" s="231">
        <f>ROUND(I128*H128,2)</f>
        <v>0</v>
      </c>
      <c r="BL128" s="16" t="s">
        <v>142</v>
      </c>
      <c r="BM128" s="230" t="s">
        <v>1244</v>
      </c>
    </row>
    <row r="129" s="2" customFormat="1">
      <c r="A129" s="37"/>
      <c r="B129" s="38"/>
      <c r="C129" s="39"/>
      <c r="D129" s="232" t="s">
        <v>131</v>
      </c>
      <c r="E129" s="39"/>
      <c r="F129" s="233" t="s">
        <v>1245</v>
      </c>
      <c r="G129" s="39"/>
      <c r="H129" s="39"/>
      <c r="I129" s="135"/>
      <c r="J129" s="39"/>
      <c r="K129" s="39"/>
      <c r="L129" s="43"/>
      <c r="M129" s="234"/>
      <c r="N129" s="235"/>
      <c r="O129" s="83"/>
      <c r="P129" s="83"/>
      <c r="Q129" s="83"/>
      <c r="R129" s="83"/>
      <c r="S129" s="83"/>
      <c r="T129" s="84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T129" s="16" t="s">
        <v>131</v>
      </c>
      <c r="AU129" s="16" t="s">
        <v>84</v>
      </c>
    </row>
    <row r="130" s="2" customFormat="1" ht="21.75" customHeight="1">
      <c r="A130" s="37"/>
      <c r="B130" s="38"/>
      <c r="C130" s="218" t="s">
        <v>7</v>
      </c>
      <c r="D130" s="218" t="s">
        <v>125</v>
      </c>
      <c r="E130" s="219" t="s">
        <v>1246</v>
      </c>
      <c r="F130" s="220" t="s">
        <v>1247</v>
      </c>
      <c r="G130" s="221" t="s">
        <v>232</v>
      </c>
      <c r="H130" s="222">
        <v>10</v>
      </c>
      <c r="I130" s="223"/>
      <c r="J130" s="224">
        <f>ROUND(I130*H130,2)</f>
        <v>0</v>
      </c>
      <c r="K130" s="225"/>
      <c r="L130" s="43"/>
      <c r="M130" s="226" t="s">
        <v>19</v>
      </c>
      <c r="N130" s="227" t="s">
        <v>45</v>
      </c>
      <c r="O130" s="83"/>
      <c r="P130" s="228">
        <f>O130*H130</f>
        <v>0</v>
      </c>
      <c r="Q130" s="228">
        <v>0</v>
      </c>
      <c r="R130" s="228">
        <f>Q130*H130</f>
        <v>0</v>
      </c>
      <c r="S130" s="228">
        <v>0</v>
      </c>
      <c r="T130" s="229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30" t="s">
        <v>142</v>
      </c>
      <c r="AT130" s="230" t="s">
        <v>125</v>
      </c>
      <c r="AU130" s="230" t="s">
        <v>84</v>
      </c>
      <c r="AY130" s="16" t="s">
        <v>122</v>
      </c>
      <c r="BE130" s="231">
        <f>IF(N130="základní",J130,0)</f>
        <v>0</v>
      </c>
      <c r="BF130" s="231">
        <f>IF(N130="snížená",J130,0)</f>
        <v>0</v>
      </c>
      <c r="BG130" s="231">
        <f>IF(N130="zákl. přenesená",J130,0)</f>
        <v>0</v>
      </c>
      <c r="BH130" s="231">
        <f>IF(N130="sníž. přenesená",J130,0)</f>
        <v>0</v>
      </c>
      <c r="BI130" s="231">
        <f>IF(N130="nulová",J130,0)</f>
        <v>0</v>
      </c>
      <c r="BJ130" s="16" t="s">
        <v>82</v>
      </c>
      <c r="BK130" s="231">
        <f>ROUND(I130*H130,2)</f>
        <v>0</v>
      </c>
      <c r="BL130" s="16" t="s">
        <v>142</v>
      </c>
      <c r="BM130" s="230" t="s">
        <v>1248</v>
      </c>
    </row>
    <row r="131" s="2" customFormat="1">
      <c r="A131" s="37"/>
      <c r="B131" s="38"/>
      <c r="C131" s="39"/>
      <c r="D131" s="232" t="s">
        <v>196</v>
      </c>
      <c r="E131" s="39"/>
      <c r="F131" s="233" t="s">
        <v>1249</v>
      </c>
      <c r="G131" s="39"/>
      <c r="H131" s="39"/>
      <c r="I131" s="135"/>
      <c r="J131" s="39"/>
      <c r="K131" s="39"/>
      <c r="L131" s="43"/>
      <c r="M131" s="234"/>
      <c r="N131" s="235"/>
      <c r="O131" s="83"/>
      <c r="P131" s="83"/>
      <c r="Q131" s="83"/>
      <c r="R131" s="83"/>
      <c r="S131" s="83"/>
      <c r="T131" s="84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T131" s="16" t="s">
        <v>196</v>
      </c>
      <c r="AU131" s="16" t="s">
        <v>84</v>
      </c>
    </row>
    <row r="132" s="2" customFormat="1" ht="16.5" customHeight="1">
      <c r="A132" s="37"/>
      <c r="B132" s="38"/>
      <c r="C132" s="236" t="s">
        <v>315</v>
      </c>
      <c r="D132" s="236" t="s">
        <v>155</v>
      </c>
      <c r="E132" s="237" t="s">
        <v>1250</v>
      </c>
      <c r="F132" s="238" t="s">
        <v>1251</v>
      </c>
      <c r="G132" s="239" t="s">
        <v>232</v>
      </c>
      <c r="H132" s="240">
        <v>10</v>
      </c>
      <c r="I132" s="241"/>
      <c r="J132" s="242">
        <f>ROUND(I132*H132,2)</f>
        <v>0</v>
      </c>
      <c r="K132" s="243"/>
      <c r="L132" s="244"/>
      <c r="M132" s="245" t="s">
        <v>19</v>
      </c>
      <c r="N132" s="246" t="s">
        <v>45</v>
      </c>
      <c r="O132" s="83"/>
      <c r="P132" s="228">
        <f>O132*H132</f>
        <v>0</v>
      </c>
      <c r="Q132" s="228">
        <v>0</v>
      </c>
      <c r="R132" s="228">
        <f>Q132*H132</f>
        <v>0</v>
      </c>
      <c r="S132" s="228">
        <v>0</v>
      </c>
      <c r="T132" s="229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30" t="s">
        <v>159</v>
      </c>
      <c r="AT132" s="230" t="s">
        <v>155</v>
      </c>
      <c r="AU132" s="230" t="s">
        <v>84</v>
      </c>
      <c r="AY132" s="16" t="s">
        <v>122</v>
      </c>
      <c r="BE132" s="231">
        <f>IF(N132="základní",J132,0)</f>
        <v>0</v>
      </c>
      <c r="BF132" s="231">
        <f>IF(N132="snížená",J132,0)</f>
        <v>0</v>
      </c>
      <c r="BG132" s="231">
        <f>IF(N132="zákl. přenesená",J132,0)</f>
        <v>0</v>
      </c>
      <c r="BH132" s="231">
        <f>IF(N132="sníž. přenesená",J132,0)</f>
        <v>0</v>
      </c>
      <c r="BI132" s="231">
        <f>IF(N132="nulová",J132,0)</f>
        <v>0</v>
      </c>
      <c r="BJ132" s="16" t="s">
        <v>82</v>
      </c>
      <c r="BK132" s="231">
        <f>ROUND(I132*H132,2)</f>
        <v>0</v>
      </c>
      <c r="BL132" s="16" t="s">
        <v>142</v>
      </c>
      <c r="BM132" s="230" t="s">
        <v>1252</v>
      </c>
    </row>
    <row r="133" s="2" customFormat="1">
      <c r="A133" s="37"/>
      <c r="B133" s="38"/>
      <c r="C133" s="39"/>
      <c r="D133" s="232" t="s">
        <v>131</v>
      </c>
      <c r="E133" s="39"/>
      <c r="F133" s="233" t="s">
        <v>1073</v>
      </c>
      <c r="G133" s="39"/>
      <c r="H133" s="39"/>
      <c r="I133" s="135"/>
      <c r="J133" s="39"/>
      <c r="K133" s="39"/>
      <c r="L133" s="43"/>
      <c r="M133" s="234"/>
      <c r="N133" s="235"/>
      <c r="O133" s="83"/>
      <c r="P133" s="83"/>
      <c r="Q133" s="83"/>
      <c r="R133" s="83"/>
      <c r="S133" s="83"/>
      <c r="T133" s="84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T133" s="16" t="s">
        <v>131</v>
      </c>
      <c r="AU133" s="16" t="s">
        <v>84</v>
      </c>
    </row>
    <row r="134" s="2" customFormat="1" ht="21.75" customHeight="1">
      <c r="A134" s="37"/>
      <c r="B134" s="38"/>
      <c r="C134" s="218" t="s">
        <v>321</v>
      </c>
      <c r="D134" s="218" t="s">
        <v>125</v>
      </c>
      <c r="E134" s="219" t="s">
        <v>1253</v>
      </c>
      <c r="F134" s="220" t="s">
        <v>1254</v>
      </c>
      <c r="G134" s="221" t="s">
        <v>543</v>
      </c>
      <c r="H134" s="222">
        <v>9</v>
      </c>
      <c r="I134" s="223"/>
      <c r="J134" s="224">
        <f>ROUND(I134*H134,2)</f>
        <v>0</v>
      </c>
      <c r="K134" s="225"/>
      <c r="L134" s="43"/>
      <c r="M134" s="226" t="s">
        <v>19</v>
      </c>
      <c r="N134" s="227" t="s">
        <v>45</v>
      </c>
      <c r="O134" s="83"/>
      <c r="P134" s="228">
        <f>O134*H134</f>
        <v>0</v>
      </c>
      <c r="Q134" s="228">
        <v>0</v>
      </c>
      <c r="R134" s="228">
        <f>Q134*H134</f>
        <v>0</v>
      </c>
      <c r="S134" s="228">
        <v>0</v>
      </c>
      <c r="T134" s="229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30" t="s">
        <v>142</v>
      </c>
      <c r="AT134" s="230" t="s">
        <v>125</v>
      </c>
      <c r="AU134" s="230" t="s">
        <v>84</v>
      </c>
      <c r="AY134" s="16" t="s">
        <v>122</v>
      </c>
      <c r="BE134" s="231">
        <f>IF(N134="základní",J134,0)</f>
        <v>0</v>
      </c>
      <c r="BF134" s="231">
        <f>IF(N134="snížená",J134,0)</f>
        <v>0</v>
      </c>
      <c r="BG134" s="231">
        <f>IF(N134="zákl. přenesená",J134,0)</f>
        <v>0</v>
      </c>
      <c r="BH134" s="231">
        <f>IF(N134="sníž. přenesená",J134,0)</f>
        <v>0</v>
      </c>
      <c r="BI134" s="231">
        <f>IF(N134="nulová",J134,0)</f>
        <v>0</v>
      </c>
      <c r="BJ134" s="16" t="s">
        <v>82</v>
      </c>
      <c r="BK134" s="231">
        <f>ROUND(I134*H134,2)</f>
        <v>0</v>
      </c>
      <c r="BL134" s="16" t="s">
        <v>142</v>
      </c>
      <c r="BM134" s="230" t="s">
        <v>1255</v>
      </c>
    </row>
    <row r="135" s="2" customFormat="1" ht="16.5" customHeight="1">
      <c r="A135" s="37"/>
      <c r="B135" s="38"/>
      <c r="C135" s="236" t="s">
        <v>325</v>
      </c>
      <c r="D135" s="236" t="s">
        <v>155</v>
      </c>
      <c r="E135" s="237" t="s">
        <v>1256</v>
      </c>
      <c r="F135" s="238" t="s">
        <v>1257</v>
      </c>
      <c r="G135" s="239" t="s">
        <v>158</v>
      </c>
      <c r="H135" s="240">
        <v>5.4000000000000004</v>
      </c>
      <c r="I135" s="241"/>
      <c r="J135" s="242">
        <f>ROUND(I135*H135,2)</f>
        <v>0</v>
      </c>
      <c r="K135" s="243"/>
      <c r="L135" s="244"/>
      <c r="M135" s="245" t="s">
        <v>19</v>
      </c>
      <c r="N135" s="246" t="s">
        <v>45</v>
      </c>
      <c r="O135" s="83"/>
      <c r="P135" s="228">
        <f>O135*H135</f>
        <v>0</v>
      </c>
      <c r="Q135" s="228">
        <v>0.22</v>
      </c>
      <c r="R135" s="228">
        <f>Q135*H135</f>
        <v>1.1880000000000002</v>
      </c>
      <c r="S135" s="228">
        <v>0</v>
      </c>
      <c r="T135" s="229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30" t="s">
        <v>159</v>
      </c>
      <c r="AT135" s="230" t="s">
        <v>155</v>
      </c>
      <c r="AU135" s="230" t="s">
        <v>84</v>
      </c>
      <c r="AY135" s="16" t="s">
        <v>122</v>
      </c>
      <c r="BE135" s="231">
        <f>IF(N135="základní",J135,0)</f>
        <v>0</v>
      </c>
      <c r="BF135" s="231">
        <f>IF(N135="snížená",J135,0)</f>
        <v>0</v>
      </c>
      <c r="BG135" s="231">
        <f>IF(N135="zákl. přenesená",J135,0)</f>
        <v>0</v>
      </c>
      <c r="BH135" s="231">
        <f>IF(N135="sníž. přenesená",J135,0)</f>
        <v>0</v>
      </c>
      <c r="BI135" s="231">
        <f>IF(N135="nulová",J135,0)</f>
        <v>0</v>
      </c>
      <c r="BJ135" s="16" t="s">
        <v>82</v>
      </c>
      <c r="BK135" s="231">
        <f>ROUND(I135*H135,2)</f>
        <v>0</v>
      </c>
      <c r="BL135" s="16" t="s">
        <v>142</v>
      </c>
      <c r="BM135" s="230" t="s">
        <v>1258</v>
      </c>
    </row>
    <row r="136" s="2" customFormat="1">
      <c r="A136" s="37"/>
      <c r="B136" s="38"/>
      <c r="C136" s="39"/>
      <c r="D136" s="232" t="s">
        <v>131</v>
      </c>
      <c r="E136" s="39"/>
      <c r="F136" s="233" t="s">
        <v>1259</v>
      </c>
      <c r="G136" s="39"/>
      <c r="H136" s="39"/>
      <c r="I136" s="135"/>
      <c r="J136" s="39"/>
      <c r="K136" s="39"/>
      <c r="L136" s="43"/>
      <c r="M136" s="234"/>
      <c r="N136" s="235"/>
      <c r="O136" s="83"/>
      <c r="P136" s="83"/>
      <c r="Q136" s="83"/>
      <c r="R136" s="83"/>
      <c r="S136" s="83"/>
      <c r="T136" s="84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T136" s="16" t="s">
        <v>131</v>
      </c>
      <c r="AU136" s="16" t="s">
        <v>84</v>
      </c>
    </row>
    <row r="137" s="13" customFormat="1">
      <c r="A137" s="13"/>
      <c r="B137" s="255"/>
      <c r="C137" s="256"/>
      <c r="D137" s="232" t="s">
        <v>682</v>
      </c>
      <c r="E137" s="256"/>
      <c r="F137" s="257" t="s">
        <v>1260</v>
      </c>
      <c r="G137" s="256"/>
      <c r="H137" s="258">
        <v>5.4000000000000004</v>
      </c>
      <c r="I137" s="259"/>
      <c r="J137" s="256"/>
      <c r="K137" s="256"/>
      <c r="L137" s="260"/>
      <c r="M137" s="261"/>
      <c r="N137" s="262"/>
      <c r="O137" s="262"/>
      <c r="P137" s="262"/>
      <c r="Q137" s="262"/>
      <c r="R137" s="262"/>
      <c r="S137" s="262"/>
      <c r="T137" s="26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64" t="s">
        <v>682</v>
      </c>
      <c r="AU137" s="264" t="s">
        <v>84</v>
      </c>
      <c r="AV137" s="13" t="s">
        <v>84</v>
      </c>
      <c r="AW137" s="13" t="s">
        <v>4</v>
      </c>
      <c r="AX137" s="13" t="s">
        <v>82</v>
      </c>
      <c r="AY137" s="264" t="s">
        <v>122</v>
      </c>
    </row>
    <row r="138" s="2" customFormat="1" ht="16.5" customHeight="1">
      <c r="A138" s="37"/>
      <c r="B138" s="38"/>
      <c r="C138" s="218" t="s">
        <v>329</v>
      </c>
      <c r="D138" s="218" t="s">
        <v>125</v>
      </c>
      <c r="E138" s="219" t="s">
        <v>1261</v>
      </c>
      <c r="F138" s="220" t="s">
        <v>1262</v>
      </c>
      <c r="G138" s="221" t="s">
        <v>543</v>
      </c>
      <c r="H138" s="222">
        <v>9</v>
      </c>
      <c r="I138" s="223"/>
      <c r="J138" s="224">
        <f>ROUND(I138*H138,2)</f>
        <v>0</v>
      </c>
      <c r="K138" s="225"/>
      <c r="L138" s="43"/>
      <c r="M138" s="226" t="s">
        <v>19</v>
      </c>
      <c r="N138" s="227" t="s">
        <v>45</v>
      </c>
      <c r="O138" s="83"/>
      <c r="P138" s="228">
        <f>O138*H138</f>
        <v>0</v>
      </c>
      <c r="Q138" s="228">
        <v>0</v>
      </c>
      <c r="R138" s="228">
        <f>Q138*H138</f>
        <v>0</v>
      </c>
      <c r="S138" s="228">
        <v>0</v>
      </c>
      <c r="T138" s="229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30" t="s">
        <v>142</v>
      </c>
      <c r="AT138" s="230" t="s">
        <v>125</v>
      </c>
      <c r="AU138" s="230" t="s">
        <v>84</v>
      </c>
      <c r="AY138" s="16" t="s">
        <v>122</v>
      </c>
      <c r="BE138" s="231">
        <f>IF(N138="základní",J138,0)</f>
        <v>0</v>
      </c>
      <c r="BF138" s="231">
        <f>IF(N138="snížená",J138,0)</f>
        <v>0</v>
      </c>
      <c r="BG138" s="231">
        <f>IF(N138="zákl. přenesená",J138,0)</f>
        <v>0</v>
      </c>
      <c r="BH138" s="231">
        <f>IF(N138="sníž. přenesená",J138,0)</f>
        <v>0</v>
      </c>
      <c r="BI138" s="231">
        <f>IF(N138="nulová",J138,0)</f>
        <v>0</v>
      </c>
      <c r="BJ138" s="16" t="s">
        <v>82</v>
      </c>
      <c r="BK138" s="231">
        <f>ROUND(I138*H138,2)</f>
        <v>0</v>
      </c>
      <c r="BL138" s="16" t="s">
        <v>142</v>
      </c>
      <c r="BM138" s="230" t="s">
        <v>1263</v>
      </c>
    </row>
    <row r="139" s="2" customFormat="1" ht="16.5" customHeight="1">
      <c r="A139" s="37"/>
      <c r="B139" s="38"/>
      <c r="C139" s="236" t="s">
        <v>333</v>
      </c>
      <c r="D139" s="236" t="s">
        <v>155</v>
      </c>
      <c r="E139" s="237" t="s">
        <v>666</v>
      </c>
      <c r="F139" s="238" t="s">
        <v>1264</v>
      </c>
      <c r="G139" s="239" t="s">
        <v>543</v>
      </c>
      <c r="H139" s="240">
        <v>1</v>
      </c>
      <c r="I139" s="241"/>
      <c r="J139" s="242">
        <f>ROUND(I139*H139,2)</f>
        <v>0</v>
      </c>
      <c r="K139" s="243"/>
      <c r="L139" s="244"/>
      <c r="M139" s="245" t="s">
        <v>19</v>
      </c>
      <c r="N139" s="246" t="s">
        <v>45</v>
      </c>
      <c r="O139" s="83"/>
      <c r="P139" s="228">
        <f>O139*H139</f>
        <v>0</v>
      </c>
      <c r="Q139" s="228">
        <v>0</v>
      </c>
      <c r="R139" s="228">
        <f>Q139*H139</f>
        <v>0</v>
      </c>
      <c r="S139" s="228">
        <v>0</v>
      </c>
      <c r="T139" s="229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30" t="s">
        <v>159</v>
      </c>
      <c r="AT139" s="230" t="s">
        <v>155</v>
      </c>
      <c r="AU139" s="230" t="s">
        <v>84</v>
      </c>
      <c r="AY139" s="16" t="s">
        <v>122</v>
      </c>
      <c r="BE139" s="231">
        <f>IF(N139="základní",J139,0)</f>
        <v>0</v>
      </c>
      <c r="BF139" s="231">
        <f>IF(N139="snížená",J139,0)</f>
        <v>0</v>
      </c>
      <c r="BG139" s="231">
        <f>IF(N139="zákl. přenesená",J139,0)</f>
        <v>0</v>
      </c>
      <c r="BH139" s="231">
        <f>IF(N139="sníž. přenesená",J139,0)</f>
        <v>0</v>
      </c>
      <c r="BI139" s="231">
        <f>IF(N139="nulová",J139,0)</f>
        <v>0</v>
      </c>
      <c r="BJ139" s="16" t="s">
        <v>82</v>
      </c>
      <c r="BK139" s="231">
        <f>ROUND(I139*H139,2)</f>
        <v>0</v>
      </c>
      <c r="BL139" s="16" t="s">
        <v>142</v>
      </c>
      <c r="BM139" s="230" t="s">
        <v>1265</v>
      </c>
    </row>
    <row r="140" s="2" customFormat="1" ht="16.5" customHeight="1">
      <c r="A140" s="37"/>
      <c r="B140" s="38"/>
      <c r="C140" s="236" t="s">
        <v>337</v>
      </c>
      <c r="D140" s="236" t="s">
        <v>155</v>
      </c>
      <c r="E140" s="237" t="s">
        <v>1266</v>
      </c>
      <c r="F140" s="238" t="s">
        <v>1267</v>
      </c>
      <c r="G140" s="239" t="s">
        <v>543</v>
      </c>
      <c r="H140" s="240">
        <v>3</v>
      </c>
      <c r="I140" s="241"/>
      <c r="J140" s="242">
        <f>ROUND(I140*H140,2)</f>
        <v>0</v>
      </c>
      <c r="K140" s="243"/>
      <c r="L140" s="244"/>
      <c r="M140" s="245" t="s">
        <v>19</v>
      </c>
      <c r="N140" s="246" t="s">
        <v>45</v>
      </c>
      <c r="O140" s="83"/>
      <c r="P140" s="228">
        <f>O140*H140</f>
        <v>0</v>
      </c>
      <c r="Q140" s="228">
        <v>0</v>
      </c>
      <c r="R140" s="228">
        <f>Q140*H140</f>
        <v>0</v>
      </c>
      <c r="S140" s="228">
        <v>0</v>
      </c>
      <c r="T140" s="229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30" t="s">
        <v>159</v>
      </c>
      <c r="AT140" s="230" t="s">
        <v>155</v>
      </c>
      <c r="AU140" s="230" t="s">
        <v>84</v>
      </c>
      <c r="AY140" s="16" t="s">
        <v>122</v>
      </c>
      <c r="BE140" s="231">
        <f>IF(N140="základní",J140,0)</f>
        <v>0</v>
      </c>
      <c r="BF140" s="231">
        <f>IF(N140="snížená",J140,0)</f>
        <v>0</v>
      </c>
      <c r="BG140" s="231">
        <f>IF(N140="zákl. přenesená",J140,0)</f>
        <v>0</v>
      </c>
      <c r="BH140" s="231">
        <f>IF(N140="sníž. přenesená",J140,0)</f>
        <v>0</v>
      </c>
      <c r="BI140" s="231">
        <f>IF(N140="nulová",J140,0)</f>
        <v>0</v>
      </c>
      <c r="BJ140" s="16" t="s">
        <v>82</v>
      </c>
      <c r="BK140" s="231">
        <f>ROUND(I140*H140,2)</f>
        <v>0</v>
      </c>
      <c r="BL140" s="16" t="s">
        <v>142</v>
      </c>
      <c r="BM140" s="230" t="s">
        <v>1268</v>
      </c>
    </row>
    <row r="141" s="2" customFormat="1" ht="16.5" customHeight="1">
      <c r="A141" s="37"/>
      <c r="B141" s="38"/>
      <c r="C141" s="236" t="s">
        <v>341</v>
      </c>
      <c r="D141" s="236" t="s">
        <v>155</v>
      </c>
      <c r="E141" s="237" t="s">
        <v>1269</v>
      </c>
      <c r="F141" s="238" t="s">
        <v>1270</v>
      </c>
      <c r="G141" s="239" t="s">
        <v>543</v>
      </c>
      <c r="H141" s="240">
        <v>1</v>
      </c>
      <c r="I141" s="241"/>
      <c r="J141" s="242">
        <f>ROUND(I141*H141,2)</f>
        <v>0</v>
      </c>
      <c r="K141" s="243"/>
      <c r="L141" s="244"/>
      <c r="M141" s="245" t="s">
        <v>19</v>
      </c>
      <c r="N141" s="246" t="s">
        <v>45</v>
      </c>
      <c r="O141" s="83"/>
      <c r="P141" s="228">
        <f>O141*H141</f>
        <v>0</v>
      </c>
      <c r="Q141" s="228">
        <v>0</v>
      </c>
      <c r="R141" s="228">
        <f>Q141*H141</f>
        <v>0</v>
      </c>
      <c r="S141" s="228">
        <v>0</v>
      </c>
      <c r="T141" s="229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30" t="s">
        <v>159</v>
      </c>
      <c r="AT141" s="230" t="s">
        <v>155</v>
      </c>
      <c r="AU141" s="230" t="s">
        <v>84</v>
      </c>
      <c r="AY141" s="16" t="s">
        <v>122</v>
      </c>
      <c r="BE141" s="231">
        <f>IF(N141="základní",J141,0)</f>
        <v>0</v>
      </c>
      <c r="BF141" s="231">
        <f>IF(N141="snížená",J141,0)</f>
        <v>0</v>
      </c>
      <c r="BG141" s="231">
        <f>IF(N141="zákl. přenesená",J141,0)</f>
        <v>0</v>
      </c>
      <c r="BH141" s="231">
        <f>IF(N141="sníž. přenesená",J141,0)</f>
        <v>0</v>
      </c>
      <c r="BI141" s="231">
        <f>IF(N141="nulová",J141,0)</f>
        <v>0</v>
      </c>
      <c r="BJ141" s="16" t="s">
        <v>82</v>
      </c>
      <c r="BK141" s="231">
        <f>ROUND(I141*H141,2)</f>
        <v>0</v>
      </c>
      <c r="BL141" s="16" t="s">
        <v>142</v>
      </c>
      <c r="BM141" s="230" t="s">
        <v>1271</v>
      </c>
    </row>
    <row r="142" s="2" customFormat="1" ht="16.5" customHeight="1">
      <c r="A142" s="37"/>
      <c r="B142" s="38"/>
      <c r="C142" s="236" t="s">
        <v>345</v>
      </c>
      <c r="D142" s="236" t="s">
        <v>155</v>
      </c>
      <c r="E142" s="237" t="s">
        <v>1272</v>
      </c>
      <c r="F142" s="238" t="s">
        <v>1273</v>
      </c>
      <c r="G142" s="239" t="s">
        <v>543</v>
      </c>
      <c r="H142" s="240">
        <v>4</v>
      </c>
      <c r="I142" s="241"/>
      <c r="J142" s="242">
        <f>ROUND(I142*H142,2)</f>
        <v>0</v>
      </c>
      <c r="K142" s="243"/>
      <c r="L142" s="244"/>
      <c r="M142" s="245" t="s">
        <v>19</v>
      </c>
      <c r="N142" s="246" t="s">
        <v>45</v>
      </c>
      <c r="O142" s="83"/>
      <c r="P142" s="228">
        <f>O142*H142</f>
        <v>0</v>
      </c>
      <c r="Q142" s="228">
        <v>0</v>
      </c>
      <c r="R142" s="228">
        <f>Q142*H142</f>
        <v>0</v>
      </c>
      <c r="S142" s="228">
        <v>0</v>
      </c>
      <c r="T142" s="229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30" t="s">
        <v>159</v>
      </c>
      <c r="AT142" s="230" t="s">
        <v>155</v>
      </c>
      <c r="AU142" s="230" t="s">
        <v>84</v>
      </c>
      <c r="AY142" s="16" t="s">
        <v>122</v>
      </c>
      <c r="BE142" s="231">
        <f>IF(N142="základní",J142,0)</f>
        <v>0</v>
      </c>
      <c r="BF142" s="231">
        <f>IF(N142="snížená",J142,0)</f>
        <v>0</v>
      </c>
      <c r="BG142" s="231">
        <f>IF(N142="zákl. přenesená",J142,0)</f>
        <v>0</v>
      </c>
      <c r="BH142" s="231">
        <f>IF(N142="sníž. přenesená",J142,0)</f>
        <v>0</v>
      </c>
      <c r="BI142" s="231">
        <f>IF(N142="nulová",J142,0)</f>
        <v>0</v>
      </c>
      <c r="BJ142" s="16" t="s">
        <v>82</v>
      </c>
      <c r="BK142" s="231">
        <f>ROUND(I142*H142,2)</f>
        <v>0</v>
      </c>
      <c r="BL142" s="16" t="s">
        <v>142</v>
      </c>
      <c r="BM142" s="230" t="s">
        <v>1274</v>
      </c>
    </row>
    <row r="143" s="2" customFormat="1" ht="16.5" customHeight="1">
      <c r="A143" s="37"/>
      <c r="B143" s="38"/>
      <c r="C143" s="218" t="s">
        <v>349</v>
      </c>
      <c r="D143" s="218" t="s">
        <v>125</v>
      </c>
      <c r="E143" s="219" t="s">
        <v>1275</v>
      </c>
      <c r="F143" s="220" t="s">
        <v>1276</v>
      </c>
      <c r="G143" s="221" t="s">
        <v>226</v>
      </c>
      <c r="H143" s="222">
        <v>0.0080000000000000002</v>
      </c>
      <c r="I143" s="223"/>
      <c r="J143" s="224">
        <f>ROUND(I143*H143,2)</f>
        <v>0</v>
      </c>
      <c r="K143" s="225"/>
      <c r="L143" s="43"/>
      <c r="M143" s="226" t="s">
        <v>19</v>
      </c>
      <c r="N143" s="227" t="s">
        <v>45</v>
      </c>
      <c r="O143" s="83"/>
      <c r="P143" s="228">
        <f>O143*H143</f>
        <v>0</v>
      </c>
      <c r="Q143" s="228">
        <v>0</v>
      </c>
      <c r="R143" s="228">
        <f>Q143*H143</f>
        <v>0</v>
      </c>
      <c r="S143" s="228">
        <v>0</v>
      </c>
      <c r="T143" s="229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30" t="s">
        <v>142</v>
      </c>
      <c r="AT143" s="230" t="s">
        <v>125</v>
      </c>
      <c r="AU143" s="230" t="s">
        <v>84</v>
      </c>
      <c r="AY143" s="16" t="s">
        <v>122</v>
      </c>
      <c r="BE143" s="231">
        <f>IF(N143="základní",J143,0)</f>
        <v>0</v>
      </c>
      <c r="BF143" s="231">
        <f>IF(N143="snížená",J143,0)</f>
        <v>0</v>
      </c>
      <c r="BG143" s="231">
        <f>IF(N143="zákl. přenesená",J143,0)</f>
        <v>0</v>
      </c>
      <c r="BH143" s="231">
        <f>IF(N143="sníž. přenesená",J143,0)</f>
        <v>0</v>
      </c>
      <c r="BI143" s="231">
        <f>IF(N143="nulová",J143,0)</f>
        <v>0</v>
      </c>
      <c r="BJ143" s="16" t="s">
        <v>82</v>
      </c>
      <c r="BK143" s="231">
        <f>ROUND(I143*H143,2)</f>
        <v>0</v>
      </c>
      <c r="BL143" s="16" t="s">
        <v>142</v>
      </c>
      <c r="BM143" s="230" t="s">
        <v>1277</v>
      </c>
    </row>
    <row r="144" s="2" customFormat="1" ht="16.5" customHeight="1">
      <c r="A144" s="37"/>
      <c r="B144" s="38"/>
      <c r="C144" s="236" t="s">
        <v>353</v>
      </c>
      <c r="D144" s="236" t="s">
        <v>155</v>
      </c>
      <c r="E144" s="237" t="s">
        <v>1278</v>
      </c>
      <c r="F144" s="238" t="s">
        <v>1279</v>
      </c>
      <c r="G144" s="239" t="s">
        <v>745</v>
      </c>
      <c r="H144" s="240">
        <v>0.35999999999999999</v>
      </c>
      <c r="I144" s="241"/>
      <c r="J144" s="242">
        <f>ROUND(I144*H144,2)</f>
        <v>0</v>
      </c>
      <c r="K144" s="243"/>
      <c r="L144" s="244"/>
      <c r="M144" s="245" t="s">
        <v>19</v>
      </c>
      <c r="N144" s="246" t="s">
        <v>45</v>
      </c>
      <c r="O144" s="83"/>
      <c r="P144" s="228">
        <f>O144*H144</f>
        <v>0</v>
      </c>
      <c r="Q144" s="228">
        <v>0.001</v>
      </c>
      <c r="R144" s="228">
        <f>Q144*H144</f>
        <v>0.00035999999999999997</v>
      </c>
      <c r="S144" s="228">
        <v>0</v>
      </c>
      <c r="T144" s="229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30" t="s">
        <v>159</v>
      </c>
      <c r="AT144" s="230" t="s">
        <v>155</v>
      </c>
      <c r="AU144" s="230" t="s">
        <v>84</v>
      </c>
      <c r="AY144" s="16" t="s">
        <v>122</v>
      </c>
      <c r="BE144" s="231">
        <f>IF(N144="základní",J144,0)</f>
        <v>0</v>
      </c>
      <c r="BF144" s="231">
        <f>IF(N144="snížená",J144,0)</f>
        <v>0</v>
      </c>
      <c r="BG144" s="231">
        <f>IF(N144="zákl. přenesená",J144,0)</f>
        <v>0</v>
      </c>
      <c r="BH144" s="231">
        <f>IF(N144="sníž. přenesená",J144,0)</f>
        <v>0</v>
      </c>
      <c r="BI144" s="231">
        <f>IF(N144="nulová",J144,0)</f>
        <v>0</v>
      </c>
      <c r="BJ144" s="16" t="s">
        <v>82</v>
      </c>
      <c r="BK144" s="231">
        <f>ROUND(I144*H144,2)</f>
        <v>0</v>
      </c>
      <c r="BL144" s="16" t="s">
        <v>142</v>
      </c>
      <c r="BM144" s="230" t="s">
        <v>1280</v>
      </c>
    </row>
    <row r="145" s="2" customFormat="1">
      <c r="A145" s="37"/>
      <c r="B145" s="38"/>
      <c r="C145" s="39"/>
      <c r="D145" s="232" t="s">
        <v>131</v>
      </c>
      <c r="E145" s="39"/>
      <c r="F145" s="233" t="s">
        <v>1281</v>
      </c>
      <c r="G145" s="39"/>
      <c r="H145" s="39"/>
      <c r="I145" s="135"/>
      <c r="J145" s="39"/>
      <c r="K145" s="39"/>
      <c r="L145" s="43"/>
      <c r="M145" s="234"/>
      <c r="N145" s="235"/>
      <c r="O145" s="83"/>
      <c r="P145" s="83"/>
      <c r="Q145" s="83"/>
      <c r="R145" s="83"/>
      <c r="S145" s="83"/>
      <c r="T145" s="84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T145" s="16" t="s">
        <v>131</v>
      </c>
      <c r="AU145" s="16" t="s">
        <v>84</v>
      </c>
    </row>
    <row r="146" s="2" customFormat="1" ht="16.5" customHeight="1">
      <c r="A146" s="37"/>
      <c r="B146" s="38"/>
      <c r="C146" s="236" t="s">
        <v>357</v>
      </c>
      <c r="D146" s="236" t="s">
        <v>155</v>
      </c>
      <c r="E146" s="237" t="s">
        <v>1282</v>
      </c>
      <c r="F146" s="238" t="s">
        <v>1283</v>
      </c>
      <c r="G146" s="239" t="s">
        <v>745</v>
      </c>
      <c r="H146" s="240">
        <v>7.2000000000000002</v>
      </c>
      <c r="I146" s="241"/>
      <c r="J146" s="242">
        <f>ROUND(I146*H146,2)</f>
        <v>0</v>
      </c>
      <c r="K146" s="243"/>
      <c r="L146" s="244"/>
      <c r="M146" s="245" t="s">
        <v>19</v>
      </c>
      <c r="N146" s="246" t="s">
        <v>45</v>
      </c>
      <c r="O146" s="83"/>
      <c r="P146" s="228">
        <f>O146*H146</f>
        <v>0</v>
      </c>
      <c r="Q146" s="228">
        <v>0.001</v>
      </c>
      <c r="R146" s="228">
        <f>Q146*H146</f>
        <v>0.0072000000000000007</v>
      </c>
      <c r="S146" s="228">
        <v>0</v>
      </c>
      <c r="T146" s="229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30" t="s">
        <v>159</v>
      </c>
      <c r="AT146" s="230" t="s">
        <v>155</v>
      </c>
      <c r="AU146" s="230" t="s">
        <v>84</v>
      </c>
      <c r="AY146" s="16" t="s">
        <v>122</v>
      </c>
      <c r="BE146" s="231">
        <f>IF(N146="základní",J146,0)</f>
        <v>0</v>
      </c>
      <c r="BF146" s="231">
        <f>IF(N146="snížená",J146,0)</f>
        <v>0</v>
      </c>
      <c r="BG146" s="231">
        <f>IF(N146="zákl. přenesená",J146,0)</f>
        <v>0</v>
      </c>
      <c r="BH146" s="231">
        <f>IF(N146="sníž. přenesená",J146,0)</f>
        <v>0</v>
      </c>
      <c r="BI146" s="231">
        <f>IF(N146="nulová",J146,0)</f>
        <v>0</v>
      </c>
      <c r="BJ146" s="16" t="s">
        <v>82</v>
      </c>
      <c r="BK146" s="231">
        <f>ROUND(I146*H146,2)</f>
        <v>0</v>
      </c>
      <c r="BL146" s="16" t="s">
        <v>142</v>
      </c>
      <c r="BM146" s="230" t="s">
        <v>1284</v>
      </c>
    </row>
    <row r="147" s="2" customFormat="1">
      <c r="A147" s="37"/>
      <c r="B147" s="38"/>
      <c r="C147" s="39"/>
      <c r="D147" s="232" t="s">
        <v>131</v>
      </c>
      <c r="E147" s="39"/>
      <c r="F147" s="233" t="s">
        <v>1285</v>
      </c>
      <c r="G147" s="39"/>
      <c r="H147" s="39"/>
      <c r="I147" s="135"/>
      <c r="J147" s="39"/>
      <c r="K147" s="39"/>
      <c r="L147" s="43"/>
      <c r="M147" s="234"/>
      <c r="N147" s="235"/>
      <c r="O147" s="83"/>
      <c r="P147" s="83"/>
      <c r="Q147" s="83"/>
      <c r="R147" s="83"/>
      <c r="S147" s="83"/>
      <c r="T147" s="84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T147" s="16" t="s">
        <v>131</v>
      </c>
      <c r="AU147" s="16" t="s">
        <v>84</v>
      </c>
    </row>
    <row r="148" s="2" customFormat="1" ht="16.5" customHeight="1">
      <c r="A148" s="37"/>
      <c r="B148" s="38"/>
      <c r="C148" s="218" t="s">
        <v>361</v>
      </c>
      <c r="D148" s="218" t="s">
        <v>125</v>
      </c>
      <c r="E148" s="219" t="s">
        <v>1286</v>
      </c>
      <c r="F148" s="220" t="s">
        <v>1287</v>
      </c>
      <c r="G148" s="221" t="s">
        <v>543</v>
      </c>
      <c r="H148" s="222">
        <v>9</v>
      </c>
      <c r="I148" s="223"/>
      <c r="J148" s="224">
        <f>ROUND(I148*H148,2)</f>
        <v>0</v>
      </c>
      <c r="K148" s="225"/>
      <c r="L148" s="43"/>
      <c r="M148" s="226" t="s">
        <v>19</v>
      </c>
      <c r="N148" s="227" t="s">
        <v>45</v>
      </c>
      <c r="O148" s="83"/>
      <c r="P148" s="228">
        <f>O148*H148</f>
        <v>0</v>
      </c>
      <c r="Q148" s="228">
        <v>0.00050000000000000001</v>
      </c>
      <c r="R148" s="228">
        <f>Q148*H148</f>
        <v>0.0045000000000000005</v>
      </c>
      <c r="S148" s="228">
        <v>0</v>
      </c>
      <c r="T148" s="229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30" t="s">
        <v>142</v>
      </c>
      <c r="AT148" s="230" t="s">
        <v>125</v>
      </c>
      <c r="AU148" s="230" t="s">
        <v>84</v>
      </c>
      <c r="AY148" s="16" t="s">
        <v>122</v>
      </c>
      <c r="BE148" s="231">
        <f>IF(N148="základní",J148,0)</f>
        <v>0</v>
      </c>
      <c r="BF148" s="231">
        <f>IF(N148="snížená",J148,0)</f>
        <v>0</v>
      </c>
      <c r="BG148" s="231">
        <f>IF(N148="zákl. přenesená",J148,0)</f>
        <v>0</v>
      </c>
      <c r="BH148" s="231">
        <f>IF(N148="sníž. přenesená",J148,0)</f>
        <v>0</v>
      </c>
      <c r="BI148" s="231">
        <f>IF(N148="nulová",J148,0)</f>
        <v>0</v>
      </c>
      <c r="BJ148" s="16" t="s">
        <v>82</v>
      </c>
      <c r="BK148" s="231">
        <f>ROUND(I148*H148,2)</f>
        <v>0</v>
      </c>
      <c r="BL148" s="16" t="s">
        <v>142</v>
      </c>
      <c r="BM148" s="230" t="s">
        <v>1288</v>
      </c>
    </row>
    <row r="149" s="2" customFormat="1" ht="16.5" customHeight="1">
      <c r="A149" s="37"/>
      <c r="B149" s="38"/>
      <c r="C149" s="236" t="s">
        <v>1289</v>
      </c>
      <c r="D149" s="236" t="s">
        <v>155</v>
      </c>
      <c r="E149" s="237" t="s">
        <v>1290</v>
      </c>
      <c r="F149" s="238" t="s">
        <v>1291</v>
      </c>
      <c r="G149" s="239" t="s">
        <v>232</v>
      </c>
      <c r="H149" s="240">
        <v>1.8</v>
      </c>
      <c r="I149" s="241"/>
      <c r="J149" s="242">
        <f>ROUND(I149*H149,2)</f>
        <v>0</v>
      </c>
      <c r="K149" s="243"/>
      <c r="L149" s="244"/>
      <c r="M149" s="245" t="s">
        <v>19</v>
      </c>
      <c r="N149" s="246" t="s">
        <v>45</v>
      </c>
      <c r="O149" s="83"/>
      <c r="P149" s="228">
        <f>O149*H149</f>
        <v>0</v>
      </c>
      <c r="Q149" s="228">
        <v>0</v>
      </c>
      <c r="R149" s="228">
        <f>Q149*H149</f>
        <v>0</v>
      </c>
      <c r="S149" s="228">
        <v>0</v>
      </c>
      <c r="T149" s="229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30" t="s">
        <v>159</v>
      </c>
      <c r="AT149" s="230" t="s">
        <v>155</v>
      </c>
      <c r="AU149" s="230" t="s">
        <v>84</v>
      </c>
      <c r="AY149" s="16" t="s">
        <v>122</v>
      </c>
      <c r="BE149" s="231">
        <f>IF(N149="základní",J149,0)</f>
        <v>0</v>
      </c>
      <c r="BF149" s="231">
        <f>IF(N149="snížená",J149,0)</f>
        <v>0</v>
      </c>
      <c r="BG149" s="231">
        <f>IF(N149="zákl. přenesená",J149,0)</f>
        <v>0</v>
      </c>
      <c r="BH149" s="231">
        <f>IF(N149="sníž. přenesená",J149,0)</f>
        <v>0</v>
      </c>
      <c r="BI149" s="231">
        <f>IF(N149="nulová",J149,0)</f>
        <v>0</v>
      </c>
      <c r="BJ149" s="16" t="s">
        <v>82</v>
      </c>
      <c r="BK149" s="231">
        <f>ROUND(I149*H149,2)</f>
        <v>0</v>
      </c>
      <c r="BL149" s="16" t="s">
        <v>142</v>
      </c>
      <c r="BM149" s="230" t="s">
        <v>1292</v>
      </c>
    </row>
    <row r="150" s="2" customFormat="1">
      <c r="A150" s="37"/>
      <c r="B150" s="38"/>
      <c r="C150" s="39"/>
      <c r="D150" s="232" t="s">
        <v>131</v>
      </c>
      <c r="E150" s="39"/>
      <c r="F150" s="233" t="s">
        <v>1293</v>
      </c>
      <c r="G150" s="39"/>
      <c r="H150" s="39"/>
      <c r="I150" s="135"/>
      <c r="J150" s="39"/>
      <c r="K150" s="39"/>
      <c r="L150" s="43"/>
      <c r="M150" s="234"/>
      <c r="N150" s="235"/>
      <c r="O150" s="83"/>
      <c r="P150" s="83"/>
      <c r="Q150" s="83"/>
      <c r="R150" s="83"/>
      <c r="S150" s="83"/>
      <c r="T150" s="84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T150" s="16" t="s">
        <v>131</v>
      </c>
      <c r="AU150" s="16" t="s">
        <v>84</v>
      </c>
    </row>
    <row r="151" s="2" customFormat="1" ht="16.5" customHeight="1">
      <c r="A151" s="37"/>
      <c r="B151" s="38"/>
      <c r="C151" s="218" t="s">
        <v>366</v>
      </c>
      <c r="D151" s="218" t="s">
        <v>125</v>
      </c>
      <c r="E151" s="219" t="s">
        <v>1294</v>
      </c>
      <c r="F151" s="220" t="s">
        <v>1295</v>
      </c>
      <c r="G151" s="221" t="s">
        <v>543</v>
      </c>
      <c r="H151" s="222">
        <v>9</v>
      </c>
      <c r="I151" s="223"/>
      <c r="J151" s="224">
        <f>ROUND(I151*H151,2)</f>
        <v>0</v>
      </c>
      <c r="K151" s="225"/>
      <c r="L151" s="43"/>
      <c r="M151" s="226" t="s">
        <v>19</v>
      </c>
      <c r="N151" s="227" t="s">
        <v>45</v>
      </c>
      <c r="O151" s="83"/>
      <c r="P151" s="228">
        <f>O151*H151</f>
        <v>0</v>
      </c>
      <c r="Q151" s="228">
        <v>0.00031</v>
      </c>
      <c r="R151" s="228">
        <f>Q151*H151</f>
        <v>0.0027899999999999999</v>
      </c>
      <c r="S151" s="228">
        <v>0</v>
      </c>
      <c r="T151" s="229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30" t="s">
        <v>142</v>
      </c>
      <c r="AT151" s="230" t="s">
        <v>125</v>
      </c>
      <c r="AU151" s="230" t="s">
        <v>84</v>
      </c>
      <c r="AY151" s="16" t="s">
        <v>122</v>
      </c>
      <c r="BE151" s="231">
        <f>IF(N151="základní",J151,0)</f>
        <v>0</v>
      </c>
      <c r="BF151" s="231">
        <f>IF(N151="snížená",J151,0)</f>
        <v>0</v>
      </c>
      <c r="BG151" s="231">
        <f>IF(N151="zákl. přenesená",J151,0)</f>
        <v>0</v>
      </c>
      <c r="BH151" s="231">
        <f>IF(N151="sníž. přenesená",J151,0)</f>
        <v>0</v>
      </c>
      <c r="BI151" s="231">
        <f>IF(N151="nulová",J151,0)</f>
        <v>0</v>
      </c>
      <c r="BJ151" s="16" t="s">
        <v>82</v>
      </c>
      <c r="BK151" s="231">
        <f>ROUND(I151*H151,2)</f>
        <v>0</v>
      </c>
      <c r="BL151" s="16" t="s">
        <v>142</v>
      </c>
      <c r="BM151" s="230" t="s">
        <v>1296</v>
      </c>
    </row>
    <row r="152" s="2" customFormat="1" ht="16.5" customHeight="1">
      <c r="A152" s="37"/>
      <c r="B152" s="38"/>
      <c r="C152" s="236" t="s">
        <v>370</v>
      </c>
      <c r="D152" s="236" t="s">
        <v>155</v>
      </c>
      <c r="E152" s="237" t="s">
        <v>1297</v>
      </c>
      <c r="F152" s="238" t="s">
        <v>1298</v>
      </c>
      <c r="G152" s="239" t="s">
        <v>543</v>
      </c>
      <c r="H152" s="240">
        <v>27</v>
      </c>
      <c r="I152" s="241"/>
      <c r="J152" s="242">
        <f>ROUND(I152*H152,2)</f>
        <v>0</v>
      </c>
      <c r="K152" s="243"/>
      <c r="L152" s="244"/>
      <c r="M152" s="245" t="s">
        <v>19</v>
      </c>
      <c r="N152" s="246" t="s">
        <v>45</v>
      </c>
      <c r="O152" s="83"/>
      <c r="P152" s="228">
        <f>O152*H152</f>
        <v>0</v>
      </c>
      <c r="Q152" s="228">
        <v>0.0030000000000000001</v>
      </c>
      <c r="R152" s="228">
        <f>Q152*H152</f>
        <v>0.081000000000000003</v>
      </c>
      <c r="S152" s="228">
        <v>0</v>
      </c>
      <c r="T152" s="229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30" t="s">
        <v>159</v>
      </c>
      <c r="AT152" s="230" t="s">
        <v>155</v>
      </c>
      <c r="AU152" s="230" t="s">
        <v>84</v>
      </c>
      <c r="AY152" s="16" t="s">
        <v>122</v>
      </c>
      <c r="BE152" s="231">
        <f>IF(N152="základní",J152,0)</f>
        <v>0</v>
      </c>
      <c r="BF152" s="231">
        <f>IF(N152="snížená",J152,0)</f>
        <v>0</v>
      </c>
      <c r="BG152" s="231">
        <f>IF(N152="zákl. přenesená",J152,0)</f>
        <v>0</v>
      </c>
      <c r="BH152" s="231">
        <f>IF(N152="sníž. přenesená",J152,0)</f>
        <v>0</v>
      </c>
      <c r="BI152" s="231">
        <f>IF(N152="nulová",J152,0)</f>
        <v>0</v>
      </c>
      <c r="BJ152" s="16" t="s">
        <v>82</v>
      </c>
      <c r="BK152" s="231">
        <f>ROUND(I152*H152,2)</f>
        <v>0</v>
      </c>
      <c r="BL152" s="16" t="s">
        <v>142</v>
      </c>
      <c r="BM152" s="230" t="s">
        <v>1299</v>
      </c>
    </row>
    <row r="153" s="2" customFormat="1">
      <c r="A153" s="37"/>
      <c r="B153" s="38"/>
      <c r="C153" s="39"/>
      <c r="D153" s="232" t="s">
        <v>131</v>
      </c>
      <c r="E153" s="39"/>
      <c r="F153" s="233" t="s">
        <v>1300</v>
      </c>
      <c r="G153" s="39"/>
      <c r="H153" s="39"/>
      <c r="I153" s="135"/>
      <c r="J153" s="39"/>
      <c r="K153" s="39"/>
      <c r="L153" s="43"/>
      <c r="M153" s="234"/>
      <c r="N153" s="235"/>
      <c r="O153" s="83"/>
      <c r="P153" s="83"/>
      <c r="Q153" s="83"/>
      <c r="R153" s="83"/>
      <c r="S153" s="83"/>
      <c r="T153" s="84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T153" s="16" t="s">
        <v>131</v>
      </c>
      <c r="AU153" s="16" t="s">
        <v>84</v>
      </c>
    </row>
    <row r="154" s="2" customFormat="1" ht="16.5" customHeight="1">
      <c r="A154" s="37"/>
      <c r="B154" s="38"/>
      <c r="C154" s="236" t="s">
        <v>374</v>
      </c>
      <c r="D154" s="236" t="s">
        <v>155</v>
      </c>
      <c r="E154" s="237" t="s">
        <v>1301</v>
      </c>
      <c r="F154" s="238" t="s">
        <v>1302</v>
      </c>
      <c r="G154" s="239" t="s">
        <v>543</v>
      </c>
      <c r="H154" s="240">
        <v>27</v>
      </c>
      <c r="I154" s="241"/>
      <c r="J154" s="242">
        <f>ROUND(I154*H154,2)</f>
        <v>0</v>
      </c>
      <c r="K154" s="243"/>
      <c r="L154" s="244"/>
      <c r="M154" s="245" t="s">
        <v>19</v>
      </c>
      <c r="N154" s="246" t="s">
        <v>45</v>
      </c>
      <c r="O154" s="83"/>
      <c r="P154" s="228">
        <f>O154*H154</f>
        <v>0</v>
      </c>
      <c r="Q154" s="228">
        <v>0.00040000000000000002</v>
      </c>
      <c r="R154" s="228">
        <f>Q154*H154</f>
        <v>0.010800000000000001</v>
      </c>
      <c r="S154" s="228">
        <v>0</v>
      </c>
      <c r="T154" s="229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30" t="s">
        <v>159</v>
      </c>
      <c r="AT154" s="230" t="s">
        <v>155</v>
      </c>
      <c r="AU154" s="230" t="s">
        <v>84</v>
      </c>
      <c r="AY154" s="16" t="s">
        <v>122</v>
      </c>
      <c r="BE154" s="231">
        <f>IF(N154="základní",J154,0)</f>
        <v>0</v>
      </c>
      <c r="BF154" s="231">
        <f>IF(N154="snížená",J154,0)</f>
        <v>0</v>
      </c>
      <c r="BG154" s="231">
        <f>IF(N154="zákl. přenesená",J154,0)</f>
        <v>0</v>
      </c>
      <c r="BH154" s="231">
        <f>IF(N154="sníž. přenesená",J154,0)</f>
        <v>0</v>
      </c>
      <c r="BI154" s="231">
        <f>IF(N154="nulová",J154,0)</f>
        <v>0</v>
      </c>
      <c r="BJ154" s="16" t="s">
        <v>82</v>
      </c>
      <c r="BK154" s="231">
        <f>ROUND(I154*H154,2)</f>
        <v>0</v>
      </c>
      <c r="BL154" s="16" t="s">
        <v>142</v>
      </c>
      <c r="BM154" s="230" t="s">
        <v>1303</v>
      </c>
    </row>
    <row r="155" s="2" customFormat="1">
      <c r="A155" s="37"/>
      <c r="B155" s="38"/>
      <c r="C155" s="39"/>
      <c r="D155" s="232" t="s">
        <v>131</v>
      </c>
      <c r="E155" s="39"/>
      <c r="F155" s="233" t="s">
        <v>1304</v>
      </c>
      <c r="G155" s="39"/>
      <c r="H155" s="39"/>
      <c r="I155" s="135"/>
      <c r="J155" s="39"/>
      <c r="K155" s="39"/>
      <c r="L155" s="43"/>
      <c r="M155" s="234"/>
      <c r="N155" s="235"/>
      <c r="O155" s="83"/>
      <c r="P155" s="83"/>
      <c r="Q155" s="83"/>
      <c r="R155" s="83"/>
      <c r="S155" s="83"/>
      <c r="T155" s="84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T155" s="16" t="s">
        <v>131</v>
      </c>
      <c r="AU155" s="16" t="s">
        <v>84</v>
      </c>
    </row>
    <row r="156" s="2" customFormat="1" ht="16.5" customHeight="1">
      <c r="A156" s="37"/>
      <c r="B156" s="38"/>
      <c r="C156" s="236" t="s">
        <v>378</v>
      </c>
      <c r="D156" s="236" t="s">
        <v>155</v>
      </c>
      <c r="E156" s="237" t="s">
        <v>1305</v>
      </c>
      <c r="F156" s="238" t="s">
        <v>1306</v>
      </c>
      <c r="G156" s="239" t="s">
        <v>232</v>
      </c>
      <c r="H156" s="240">
        <v>18</v>
      </c>
      <c r="I156" s="241"/>
      <c r="J156" s="242">
        <f>ROUND(I156*H156,2)</f>
        <v>0</v>
      </c>
      <c r="K156" s="243"/>
      <c r="L156" s="244"/>
      <c r="M156" s="245" t="s">
        <v>19</v>
      </c>
      <c r="N156" s="246" t="s">
        <v>45</v>
      </c>
      <c r="O156" s="83"/>
      <c r="P156" s="228">
        <f>O156*H156</f>
        <v>0</v>
      </c>
      <c r="Q156" s="228">
        <v>0</v>
      </c>
      <c r="R156" s="228">
        <f>Q156*H156</f>
        <v>0</v>
      </c>
      <c r="S156" s="228">
        <v>0</v>
      </c>
      <c r="T156" s="229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30" t="s">
        <v>159</v>
      </c>
      <c r="AT156" s="230" t="s">
        <v>155</v>
      </c>
      <c r="AU156" s="230" t="s">
        <v>84</v>
      </c>
      <c r="AY156" s="16" t="s">
        <v>122</v>
      </c>
      <c r="BE156" s="231">
        <f>IF(N156="základní",J156,0)</f>
        <v>0</v>
      </c>
      <c r="BF156" s="231">
        <f>IF(N156="snížená",J156,0)</f>
        <v>0</v>
      </c>
      <c r="BG156" s="231">
        <f>IF(N156="zákl. přenesená",J156,0)</f>
        <v>0</v>
      </c>
      <c r="BH156" s="231">
        <f>IF(N156="sníž. přenesená",J156,0)</f>
        <v>0</v>
      </c>
      <c r="BI156" s="231">
        <f>IF(N156="nulová",J156,0)</f>
        <v>0</v>
      </c>
      <c r="BJ156" s="16" t="s">
        <v>82</v>
      </c>
      <c r="BK156" s="231">
        <f>ROUND(I156*H156,2)</f>
        <v>0</v>
      </c>
      <c r="BL156" s="16" t="s">
        <v>142</v>
      </c>
      <c r="BM156" s="230" t="s">
        <v>1307</v>
      </c>
    </row>
    <row r="157" s="2" customFormat="1">
      <c r="A157" s="37"/>
      <c r="B157" s="38"/>
      <c r="C157" s="39"/>
      <c r="D157" s="232" t="s">
        <v>131</v>
      </c>
      <c r="E157" s="39"/>
      <c r="F157" s="233" t="s">
        <v>1308</v>
      </c>
      <c r="G157" s="39"/>
      <c r="H157" s="39"/>
      <c r="I157" s="135"/>
      <c r="J157" s="39"/>
      <c r="K157" s="39"/>
      <c r="L157" s="43"/>
      <c r="M157" s="234"/>
      <c r="N157" s="235"/>
      <c r="O157" s="83"/>
      <c r="P157" s="83"/>
      <c r="Q157" s="83"/>
      <c r="R157" s="83"/>
      <c r="S157" s="83"/>
      <c r="T157" s="84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T157" s="16" t="s">
        <v>131</v>
      </c>
      <c r="AU157" s="16" t="s">
        <v>84</v>
      </c>
    </row>
    <row r="158" s="2" customFormat="1" ht="16.5" customHeight="1">
      <c r="A158" s="37"/>
      <c r="B158" s="38"/>
      <c r="C158" s="218" t="s">
        <v>382</v>
      </c>
      <c r="D158" s="218" t="s">
        <v>125</v>
      </c>
      <c r="E158" s="219" t="s">
        <v>1309</v>
      </c>
      <c r="F158" s="220" t="s">
        <v>1310</v>
      </c>
      <c r="G158" s="221" t="s">
        <v>141</v>
      </c>
      <c r="H158" s="222">
        <v>9</v>
      </c>
      <c r="I158" s="223"/>
      <c r="J158" s="224">
        <f>ROUND(I158*H158,2)</f>
        <v>0</v>
      </c>
      <c r="K158" s="225"/>
      <c r="L158" s="43"/>
      <c r="M158" s="226" t="s">
        <v>19</v>
      </c>
      <c r="N158" s="227" t="s">
        <v>45</v>
      </c>
      <c r="O158" s="83"/>
      <c r="P158" s="228">
        <f>O158*H158</f>
        <v>0</v>
      </c>
      <c r="Q158" s="228">
        <v>0</v>
      </c>
      <c r="R158" s="228">
        <f>Q158*H158</f>
        <v>0</v>
      </c>
      <c r="S158" s="228">
        <v>0</v>
      </c>
      <c r="T158" s="229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30" t="s">
        <v>142</v>
      </c>
      <c r="AT158" s="230" t="s">
        <v>125</v>
      </c>
      <c r="AU158" s="230" t="s">
        <v>84</v>
      </c>
      <c r="AY158" s="16" t="s">
        <v>122</v>
      </c>
      <c r="BE158" s="231">
        <f>IF(N158="základní",J158,0)</f>
        <v>0</v>
      </c>
      <c r="BF158" s="231">
        <f>IF(N158="snížená",J158,0)</f>
        <v>0</v>
      </c>
      <c r="BG158" s="231">
        <f>IF(N158="zákl. přenesená",J158,0)</f>
        <v>0</v>
      </c>
      <c r="BH158" s="231">
        <f>IF(N158="sníž. přenesená",J158,0)</f>
        <v>0</v>
      </c>
      <c r="BI158" s="231">
        <f>IF(N158="nulová",J158,0)</f>
        <v>0</v>
      </c>
      <c r="BJ158" s="16" t="s">
        <v>82</v>
      </c>
      <c r="BK158" s="231">
        <f>ROUND(I158*H158,2)</f>
        <v>0</v>
      </c>
      <c r="BL158" s="16" t="s">
        <v>142</v>
      </c>
      <c r="BM158" s="230" t="s">
        <v>1311</v>
      </c>
    </row>
    <row r="159" s="2" customFormat="1" ht="16.5" customHeight="1">
      <c r="A159" s="37"/>
      <c r="B159" s="38"/>
      <c r="C159" s="236" t="s">
        <v>386</v>
      </c>
      <c r="D159" s="236" t="s">
        <v>155</v>
      </c>
      <c r="E159" s="237" t="s">
        <v>1312</v>
      </c>
      <c r="F159" s="238" t="s">
        <v>1313</v>
      </c>
      <c r="G159" s="239" t="s">
        <v>158</v>
      </c>
      <c r="H159" s="240">
        <v>0.90000000000000002</v>
      </c>
      <c r="I159" s="241"/>
      <c r="J159" s="242">
        <f>ROUND(I159*H159,2)</f>
        <v>0</v>
      </c>
      <c r="K159" s="243"/>
      <c r="L159" s="244"/>
      <c r="M159" s="245" t="s">
        <v>19</v>
      </c>
      <c r="N159" s="246" t="s">
        <v>45</v>
      </c>
      <c r="O159" s="83"/>
      <c r="P159" s="228">
        <f>O159*H159</f>
        <v>0</v>
      </c>
      <c r="Q159" s="228">
        <v>0.59999999999999998</v>
      </c>
      <c r="R159" s="228">
        <f>Q159*H159</f>
        <v>0.54000000000000004</v>
      </c>
      <c r="S159" s="228">
        <v>0</v>
      </c>
      <c r="T159" s="229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30" t="s">
        <v>159</v>
      </c>
      <c r="AT159" s="230" t="s">
        <v>155</v>
      </c>
      <c r="AU159" s="230" t="s">
        <v>84</v>
      </c>
      <c r="AY159" s="16" t="s">
        <v>122</v>
      </c>
      <c r="BE159" s="231">
        <f>IF(N159="základní",J159,0)</f>
        <v>0</v>
      </c>
      <c r="BF159" s="231">
        <f>IF(N159="snížená",J159,0)</f>
        <v>0</v>
      </c>
      <c r="BG159" s="231">
        <f>IF(N159="zákl. přenesená",J159,0)</f>
        <v>0</v>
      </c>
      <c r="BH159" s="231">
        <f>IF(N159="sníž. přenesená",J159,0)</f>
        <v>0</v>
      </c>
      <c r="BI159" s="231">
        <f>IF(N159="nulová",J159,0)</f>
        <v>0</v>
      </c>
      <c r="BJ159" s="16" t="s">
        <v>82</v>
      </c>
      <c r="BK159" s="231">
        <f>ROUND(I159*H159,2)</f>
        <v>0</v>
      </c>
      <c r="BL159" s="16" t="s">
        <v>142</v>
      </c>
      <c r="BM159" s="230" t="s">
        <v>1314</v>
      </c>
    </row>
    <row r="160" s="2" customFormat="1" ht="16.5" customHeight="1">
      <c r="A160" s="37"/>
      <c r="B160" s="38"/>
      <c r="C160" s="218" t="s">
        <v>390</v>
      </c>
      <c r="D160" s="218" t="s">
        <v>125</v>
      </c>
      <c r="E160" s="219" t="s">
        <v>1176</v>
      </c>
      <c r="F160" s="220" t="s">
        <v>1177</v>
      </c>
      <c r="G160" s="221" t="s">
        <v>543</v>
      </c>
      <c r="H160" s="222">
        <v>9</v>
      </c>
      <c r="I160" s="223"/>
      <c r="J160" s="224">
        <f>ROUND(I160*H160,2)</f>
        <v>0</v>
      </c>
      <c r="K160" s="225"/>
      <c r="L160" s="43"/>
      <c r="M160" s="226" t="s">
        <v>19</v>
      </c>
      <c r="N160" s="227" t="s">
        <v>45</v>
      </c>
      <c r="O160" s="83"/>
      <c r="P160" s="228">
        <f>O160*H160</f>
        <v>0</v>
      </c>
      <c r="Q160" s="228">
        <v>0</v>
      </c>
      <c r="R160" s="228">
        <f>Q160*H160</f>
        <v>0</v>
      </c>
      <c r="S160" s="228">
        <v>0</v>
      </c>
      <c r="T160" s="229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30" t="s">
        <v>142</v>
      </c>
      <c r="AT160" s="230" t="s">
        <v>125</v>
      </c>
      <c r="AU160" s="230" t="s">
        <v>84</v>
      </c>
      <c r="AY160" s="16" t="s">
        <v>122</v>
      </c>
      <c r="BE160" s="231">
        <f>IF(N160="základní",J160,0)</f>
        <v>0</v>
      </c>
      <c r="BF160" s="231">
        <f>IF(N160="snížená",J160,0)</f>
        <v>0</v>
      </c>
      <c r="BG160" s="231">
        <f>IF(N160="zákl. přenesená",J160,0)</f>
        <v>0</v>
      </c>
      <c r="BH160" s="231">
        <f>IF(N160="sníž. přenesená",J160,0)</f>
        <v>0</v>
      </c>
      <c r="BI160" s="231">
        <f>IF(N160="nulová",J160,0)</f>
        <v>0</v>
      </c>
      <c r="BJ160" s="16" t="s">
        <v>82</v>
      </c>
      <c r="BK160" s="231">
        <f>ROUND(I160*H160,2)</f>
        <v>0</v>
      </c>
      <c r="BL160" s="16" t="s">
        <v>142</v>
      </c>
      <c r="BM160" s="230" t="s">
        <v>1315</v>
      </c>
    </row>
    <row r="161" s="2" customFormat="1">
      <c r="A161" s="37"/>
      <c r="B161" s="38"/>
      <c r="C161" s="39"/>
      <c r="D161" s="232" t="s">
        <v>131</v>
      </c>
      <c r="E161" s="39"/>
      <c r="F161" s="233" t="s">
        <v>1316</v>
      </c>
      <c r="G161" s="39"/>
      <c r="H161" s="39"/>
      <c r="I161" s="135"/>
      <c r="J161" s="39"/>
      <c r="K161" s="39"/>
      <c r="L161" s="43"/>
      <c r="M161" s="234"/>
      <c r="N161" s="235"/>
      <c r="O161" s="83"/>
      <c r="P161" s="83"/>
      <c r="Q161" s="83"/>
      <c r="R161" s="83"/>
      <c r="S161" s="83"/>
      <c r="T161" s="84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T161" s="16" t="s">
        <v>131</v>
      </c>
      <c r="AU161" s="16" t="s">
        <v>84</v>
      </c>
    </row>
    <row r="162" s="2" customFormat="1" ht="16.5" customHeight="1">
      <c r="A162" s="37"/>
      <c r="B162" s="38"/>
      <c r="C162" s="218" t="s">
        <v>394</v>
      </c>
      <c r="D162" s="218" t="s">
        <v>125</v>
      </c>
      <c r="E162" s="219" t="s">
        <v>1317</v>
      </c>
      <c r="F162" s="220" t="s">
        <v>1318</v>
      </c>
      <c r="G162" s="221" t="s">
        <v>158</v>
      </c>
      <c r="H162" s="222">
        <v>0.71999999999999997</v>
      </c>
      <c r="I162" s="223"/>
      <c r="J162" s="224">
        <f>ROUND(I162*H162,2)</f>
        <v>0</v>
      </c>
      <c r="K162" s="225"/>
      <c r="L162" s="43"/>
      <c r="M162" s="226" t="s">
        <v>19</v>
      </c>
      <c r="N162" s="227" t="s">
        <v>45</v>
      </c>
      <c r="O162" s="83"/>
      <c r="P162" s="228">
        <f>O162*H162</f>
        <v>0</v>
      </c>
      <c r="Q162" s="228">
        <v>0</v>
      </c>
      <c r="R162" s="228">
        <f>Q162*H162</f>
        <v>0</v>
      </c>
      <c r="S162" s="228">
        <v>0</v>
      </c>
      <c r="T162" s="229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30" t="s">
        <v>142</v>
      </c>
      <c r="AT162" s="230" t="s">
        <v>125</v>
      </c>
      <c r="AU162" s="230" t="s">
        <v>84</v>
      </c>
      <c r="AY162" s="16" t="s">
        <v>122</v>
      </c>
      <c r="BE162" s="231">
        <f>IF(N162="základní",J162,0)</f>
        <v>0</v>
      </c>
      <c r="BF162" s="231">
        <f>IF(N162="snížená",J162,0)</f>
        <v>0</v>
      </c>
      <c r="BG162" s="231">
        <f>IF(N162="zákl. přenesená",J162,0)</f>
        <v>0</v>
      </c>
      <c r="BH162" s="231">
        <f>IF(N162="sníž. přenesená",J162,0)</f>
        <v>0</v>
      </c>
      <c r="BI162" s="231">
        <f>IF(N162="nulová",J162,0)</f>
        <v>0</v>
      </c>
      <c r="BJ162" s="16" t="s">
        <v>82</v>
      </c>
      <c r="BK162" s="231">
        <f>ROUND(I162*H162,2)</f>
        <v>0</v>
      </c>
      <c r="BL162" s="16" t="s">
        <v>142</v>
      </c>
      <c r="BM162" s="230" t="s">
        <v>1319</v>
      </c>
    </row>
    <row r="163" s="2" customFormat="1">
      <c r="A163" s="37"/>
      <c r="B163" s="38"/>
      <c r="C163" s="39"/>
      <c r="D163" s="232" t="s">
        <v>131</v>
      </c>
      <c r="E163" s="39"/>
      <c r="F163" s="233" t="s">
        <v>1320</v>
      </c>
      <c r="G163" s="39"/>
      <c r="H163" s="39"/>
      <c r="I163" s="135"/>
      <c r="J163" s="39"/>
      <c r="K163" s="39"/>
      <c r="L163" s="43"/>
      <c r="M163" s="234"/>
      <c r="N163" s="235"/>
      <c r="O163" s="83"/>
      <c r="P163" s="83"/>
      <c r="Q163" s="83"/>
      <c r="R163" s="83"/>
      <c r="S163" s="83"/>
      <c r="T163" s="84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T163" s="16" t="s">
        <v>131</v>
      </c>
      <c r="AU163" s="16" t="s">
        <v>84</v>
      </c>
    </row>
    <row r="164" s="2" customFormat="1" ht="16.5" customHeight="1">
      <c r="A164" s="37"/>
      <c r="B164" s="38"/>
      <c r="C164" s="236" t="s">
        <v>404</v>
      </c>
      <c r="D164" s="236" t="s">
        <v>155</v>
      </c>
      <c r="E164" s="237" t="s">
        <v>1321</v>
      </c>
      <c r="F164" s="238" t="s">
        <v>1322</v>
      </c>
      <c r="G164" s="239" t="s">
        <v>158</v>
      </c>
      <c r="H164" s="240">
        <v>0.71999999999999997</v>
      </c>
      <c r="I164" s="241"/>
      <c r="J164" s="242">
        <f>ROUND(I164*H164,2)</f>
        <v>0</v>
      </c>
      <c r="K164" s="243"/>
      <c r="L164" s="244"/>
      <c r="M164" s="245" t="s">
        <v>19</v>
      </c>
      <c r="N164" s="246" t="s">
        <v>45</v>
      </c>
      <c r="O164" s="83"/>
      <c r="P164" s="228">
        <f>O164*H164</f>
        <v>0</v>
      </c>
      <c r="Q164" s="228">
        <v>0</v>
      </c>
      <c r="R164" s="228">
        <f>Q164*H164</f>
        <v>0</v>
      </c>
      <c r="S164" s="228">
        <v>0</v>
      </c>
      <c r="T164" s="229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30" t="s">
        <v>159</v>
      </c>
      <c r="AT164" s="230" t="s">
        <v>155</v>
      </c>
      <c r="AU164" s="230" t="s">
        <v>84</v>
      </c>
      <c r="AY164" s="16" t="s">
        <v>122</v>
      </c>
      <c r="BE164" s="231">
        <f>IF(N164="základní",J164,0)</f>
        <v>0</v>
      </c>
      <c r="BF164" s="231">
        <f>IF(N164="snížená",J164,0)</f>
        <v>0</v>
      </c>
      <c r="BG164" s="231">
        <f>IF(N164="zákl. přenesená",J164,0)</f>
        <v>0</v>
      </c>
      <c r="BH164" s="231">
        <f>IF(N164="sníž. přenesená",J164,0)</f>
        <v>0</v>
      </c>
      <c r="BI164" s="231">
        <f>IF(N164="nulová",J164,0)</f>
        <v>0</v>
      </c>
      <c r="BJ164" s="16" t="s">
        <v>82</v>
      </c>
      <c r="BK164" s="231">
        <f>ROUND(I164*H164,2)</f>
        <v>0</v>
      </c>
      <c r="BL164" s="16" t="s">
        <v>142</v>
      </c>
      <c r="BM164" s="230" t="s">
        <v>1323</v>
      </c>
    </row>
    <row r="165" s="12" customFormat="1" ht="22.8" customHeight="1">
      <c r="A165" s="12"/>
      <c r="B165" s="202"/>
      <c r="C165" s="203"/>
      <c r="D165" s="204" t="s">
        <v>73</v>
      </c>
      <c r="E165" s="216" t="s">
        <v>642</v>
      </c>
      <c r="F165" s="216" t="s">
        <v>1324</v>
      </c>
      <c r="G165" s="203"/>
      <c r="H165" s="203"/>
      <c r="I165" s="206"/>
      <c r="J165" s="217">
        <f>BK165</f>
        <v>0</v>
      </c>
      <c r="K165" s="203"/>
      <c r="L165" s="208"/>
      <c r="M165" s="209"/>
      <c r="N165" s="210"/>
      <c r="O165" s="210"/>
      <c r="P165" s="211">
        <f>SUM(P166:P192)</f>
        <v>0</v>
      </c>
      <c r="Q165" s="210"/>
      <c r="R165" s="211">
        <f>SUM(R166:R192)</f>
        <v>1.3598000000000001</v>
      </c>
      <c r="S165" s="210"/>
      <c r="T165" s="212">
        <f>SUM(T166:T192)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13" t="s">
        <v>82</v>
      </c>
      <c r="AT165" s="214" t="s">
        <v>73</v>
      </c>
      <c r="AU165" s="214" t="s">
        <v>82</v>
      </c>
      <c r="AY165" s="213" t="s">
        <v>122</v>
      </c>
      <c r="BK165" s="215">
        <f>SUM(BK166:BK192)</f>
        <v>0</v>
      </c>
    </row>
    <row r="166" s="2" customFormat="1" ht="21.75" customHeight="1">
      <c r="A166" s="37"/>
      <c r="B166" s="38"/>
      <c r="C166" s="218" t="s">
        <v>409</v>
      </c>
      <c r="D166" s="218" t="s">
        <v>125</v>
      </c>
      <c r="E166" s="219" t="s">
        <v>1325</v>
      </c>
      <c r="F166" s="220" t="s">
        <v>1326</v>
      </c>
      <c r="G166" s="221" t="s">
        <v>543</v>
      </c>
      <c r="H166" s="222">
        <v>5</v>
      </c>
      <c r="I166" s="223"/>
      <c r="J166" s="224">
        <f>ROUND(I166*H166,2)</f>
        <v>0</v>
      </c>
      <c r="K166" s="225"/>
      <c r="L166" s="43"/>
      <c r="M166" s="226" t="s">
        <v>19</v>
      </c>
      <c r="N166" s="227" t="s">
        <v>45</v>
      </c>
      <c r="O166" s="83"/>
      <c r="P166" s="228">
        <f>O166*H166</f>
        <v>0</v>
      </c>
      <c r="Q166" s="228">
        <v>0</v>
      </c>
      <c r="R166" s="228">
        <f>Q166*H166</f>
        <v>0</v>
      </c>
      <c r="S166" s="228">
        <v>0</v>
      </c>
      <c r="T166" s="229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30" t="s">
        <v>142</v>
      </c>
      <c r="AT166" s="230" t="s">
        <v>125</v>
      </c>
      <c r="AU166" s="230" t="s">
        <v>84</v>
      </c>
      <c r="AY166" s="16" t="s">
        <v>122</v>
      </c>
      <c r="BE166" s="231">
        <f>IF(N166="základní",J166,0)</f>
        <v>0</v>
      </c>
      <c r="BF166" s="231">
        <f>IF(N166="snížená",J166,0)</f>
        <v>0</v>
      </c>
      <c r="BG166" s="231">
        <f>IF(N166="zákl. přenesená",J166,0)</f>
        <v>0</v>
      </c>
      <c r="BH166" s="231">
        <f>IF(N166="sníž. přenesená",J166,0)</f>
        <v>0</v>
      </c>
      <c r="BI166" s="231">
        <f>IF(N166="nulová",J166,0)</f>
        <v>0</v>
      </c>
      <c r="BJ166" s="16" t="s">
        <v>82</v>
      </c>
      <c r="BK166" s="231">
        <f>ROUND(I166*H166,2)</f>
        <v>0</v>
      </c>
      <c r="BL166" s="16" t="s">
        <v>142</v>
      </c>
      <c r="BM166" s="230" t="s">
        <v>1327</v>
      </c>
    </row>
    <row r="167" s="2" customFormat="1" ht="16.5" customHeight="1">
      <c r="A167" s="37"/>
      <c r="B167" s="38"/>
      <c r="C167" s="236" t="s">
        <v>413</v>
      </c>
      <c r="D167" s="236" t="s">
        <v>155</v>
      </c>
      <c r="E167" s="237" t="s">
        <v>1256</v>
      </c>
      <c r="F167" s="238" t="s">
        <v>1257</v>
      </c>
      <c r="G167" s="239" t="s">
        <v>158</v>
      </c>
      <c r="H167" s="240">
        <v>5</v>
      </c>
      <c r="I167" s="241"/>
      <c r="J167" s="242">
        <f>ROUND(I167*H167,2)</f>
        <v>0</v>
      </c>
      <c r="K167" s="243"/>
      <c r="L167" s="244"/>
      <c r="M167" s="245" t="s">
        <v>19</v>
      </c>
      <c r="N167" s="246" t="s">
        <v>45</v>
      </c>
      <c r="O167" s="83"/>
      <c r="P167" s="228">
        <f>O167*H167</f>
        <v>0</v>
      </c>
      <c r="Q167" s="228">
        <v>0.22</v>
      </c>
      <c r="R167" s="228">
        <f>Q167*H167</f>
        <v>1.1000000000000001</v>
      </c>
      <c r="S167" s="228">
        <v>0</v>
      </c>
      <c r="T167" s="229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30" t="s">
        <v>159</v>
      </c>
      <c r="AT167" s="230" t="s">
        <v>155</v>
      </c>
      <c r="AU167" s="230" t="s">
        <v>84</v>
      </c>
      <c r="AY167" s="16" t="s">
        <v>122</v>
      </c>
      <c r="BE167" s="231">
        <f>IF(N167="základní",J167,0)</f>
        <v>0</v>
      </c>
      <c r="BF167" s="231">
        <f>IF(N167="snížená",J167,0)</f>
        <v>0</v>
      </c>
      <c r="BG167" s="231">
        <f>IF(N167="zákl. přenesená",J167,0)</f>
        <v>0</v>
      </c>
      <c r="BH167" s="231">
        <f>IF(N167="sníž. přenesená",J167,0)</f>
        <v>0</v>
      </c>
      <c r="BI167" s="231">
        <f>IF(N167="nulová",J167,0)</f>
        <v>0</v>
      </c>
      <c r="BJ167" s="16" t="s">
        <v>82</v>
      </c>
      <c r="BK167" s="231">
        <f>ROUND(I167*H167,2)</f>
        <v>0</v>
      </c>
      <c r="BL167" s="16" t="s">
        <v>142</v>
      </c>
      <c r="BM167" s="230" t="s">
        <v>1328</v>
      </c>
    </row>
    <row r="168" s="2" customFormat="1">
      <c r="A168" s="37"/>
      <c r="B168" s="38"/>
      <c r="C168" s="39"/>
      <c r="D168" s="232" t="s">
        <v>131</v>
      </c>
      <c r="E168" s="39"/>
      <c r="F168" s="233" t="s">
        <v>1259</v>
      </c>
      <c r="G168" s="39"/>
      <c r="H168" s="39"/>
      <c r="I168" s="135"/>
      <c r="J168" s="39"/>
      <c r="K168" s="39"/>
      <c r="L168" s="43"/>
      <c r="M168" s="234"/>
      <c r="N168" s="235"/>
      <c r="O168" s="83"/>
      <c r="P168" s="83"/>
      <c r="Q168" s="83"/>
      <c r="R168" s="83"/>
      <c r="S168" s="83"/>
      <c r="T168" s="84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T168" s="16" t="s">
        <v>131</v>
      </c>
      <c r="AU168" s="16" t="s">
        <v>84</v>
      </c>
    </row>
    <row r="169" s="13" customFormat="1">
      <c r="A169" s="13"/>
      <c r="B169" s="255"/>
      <c r="C169" s="256"/>
      <c r="D169" s="232" t="s">
        <v>682</v>
      </c>
      <c r="E169" s="256"/>
      <c r="F169" s="257" t="s">
        <v>1329</v>
      </c>
      <c r="G169" s="256"/>
      <c r="H169" s="258">
        <v>5</v>
      </c>
      <c r="I169" s="259"/>
      <c r="J169" s="256"/>
      <c r="K169" s="256"/>
      <c r="L169" s="260"/>
      <c r="M169" s="261"/>
      <c r="N169" s="262"/>
      <c r="O169" s="262"/>
      <c r="P169" s="262"/>
      <c r="Q169" s="262"/>
      <c r="R169" s="262"/>
      <c r="S169" s="262"/>
      <c r="T169" s="26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64" t="s">
        <v>682</v>
      </c>
      <c r="AU169" s="264" t="s">
        <v>84</v>
      </c>
      <c r="AV169" s="13" t="s">
        <v>84</v>
      </c>
      <c r="AW169" s="13" t="s">
        <v>4</v>
      </c>
      <c r="AX169" s="13" t="s">
        <v>82</v>
      </c>
      <c r="AY169" s="264" t="s">
        <v>122</v>
      </c>
    </row>
    <row r="170" s="2" customFormat="1" ht="16.5" customHeight="1">
      <c r="A170" s="37"/>
      <c r="B170" s="38"/>
      <c r="C170" s="218" t="s">
        <v>417</v>
      </c>
      <c r="D170" s="218" t="s">
        <v>125</v>
      </c>
      <c r="E170" s="219" t="s">
        <v>908</v>
      </c>
      <c r="F170" s="220" t="s">
        <v>909</v>
      </c>
      <c r="G170" s="221" t="s">
        <v>232</v>
      </c>
      <c r="H170" s="222">
        <v>20</v>
      </c>
      <c r="I170" s="223"/>
      <c r="J170" s="224">
        <f>ROUND(I170*H170,2)</f>
        <v>0</v>
      </c>
      <c r="K170" s="225"/>
      <c r="L170" s="43"/>
      <c r="M170" s="226" t="s">
        <v>19</v>
      </c>
      <c r="N170" s="227" t="s">
        <v>45</v>
      </c>
      <c r="O170" s="83"/>
      <c r="P170" s="228">
        <f>O170*H170</f>
        <v>0</v>
      </c>
      <c r="Q170" s="228">
        <v>3.0000000000000001E-05</v>
      </c>
      <c r="R170" s="228">
        <f>Q170*H170</f>
        <v>0.00060000000000000006</v>
      </c>
      <c r="S170" s="228">
        <v>0</v>
      </c>
      <c r="T170" s="229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230" t="s">
        <v>142</v>
      </c>
      <c r="AT170" s="230" t="s">
        <v>125</v>
      </c>
      <c r="AU170" s="230" t="s">
        <v>84</v>
      </c>
      <c r="AY170" s="16" t="s">
        <v>122</v>
      </c>
      <c r="BE170" s="231">
        <f>IF(N170="základní",J170,0)</f>
        <v>0</v>
      </c>
      <c r="BF170" s="231">
        <f>IF(N170="snížená",J170,0)</f>
        <v>0</v>
      </c>
      <c r="BG170" s="231">
        <f>IF(N170="zákl. přenesená",J170,0)</f>
        <v>0</v>
      </c>
      <c r="BH170" s="231">
        <f>IF(N170="sníž. přenesená",J170,0)</f>
        <v>0</v>
      </c>
      <c r="BI170" s="231">
        <f>IF(N170="nulová",J170,0)</f>
        <v>0</v>
      </c>
      <c r="BJ170" s="16" t="s">
        <v>82</v>
      </c>
      <c r="BK170" s="231">
        <f>ROUND(I170*H170,2)</f>
        <v>0</v>
      </c>
      <c r="BL170" s="16" t="s">
        <v>142</v>
      </c>
      <c r="BM170" s="230" t="s">
        <v>1330</v>
      </c>
    </row>
    <row r="171" s="2" customFormat="1" ht="16.5" customHeight="1">
      <c r="A171" s="37"/>
      <c r="B171" s="38"/>
      <c r="C171" s="236" t="s">
        <v>421</v>
      </c>
      <c r="D171" s="236" t="s">
        <v>155</v>
      </c>
      <c r="E171" s="237" t="s">
        <v>1331</v>
      </c>
      <c r="F171" s="238" t="s">
        <v>913</v>
      </c>
      <c r="G171" s="239" t="s">
        <v>232</v>
      </c>
      <c r="H171" s="240">
        <v>21.199999999999999</v>
      </c>
      <c r="I171" s="241"/>
      <c r="J171" s="242">
        <f>ROUND(I171*H171,2)</f>
        <v>0</v>
      </c>
      <c r="K171" s="243"/>
      <c r="L171" s="244"/>
      <c r="M171" s="245" t="s">
        <v>19</v>
      </c>
      <c r="N171" s="246" t="s">
        <v>45</v>
      </c>
      <c r="O171" s="83"/>
      <c r="P171" s="228">
        <f>O171*H171</f>
        <v>0</v>
      </c>
      <c r="Q171" s="228">
        <v>0</v>
      </c>
      <c r="R171" s="228">
        <f>Q171*H171</f>
        <v>0</v>
      </c>
      <c r="S171" s="228">
        <v>0</v>
      </c>
      <c r="T171" s="229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230" t="s">
        <v>159</v>
      </c>
      <c r="AT171" s="230" t="s">
        <v>155</v>
      </c>
      <c r="AU171" s="230" t="s">
        <v>84</v>
      </c>
      <c r="AY171" s="16" t="s">
        <v>122</v>
      </c>
      <c r="BE171" s="231">
        <f>IF(N171="základní",J171,0)</f>
        <v>0</v>
      </c>
      <c r="BF171" s="231">
        <f>IF(N171="snížená",J171,0)</f>
        <v>0</v>
      </c>
      <c r="BG171" s="231">
        <f>IF(N171="zákl. přenesená",J171,0)</f>
        <v>0</v>
      </c>
      <c r="BH171" s="231">
        <f>IF(N171="sníž. přenesená",J171,0)</f>
        <v>0</v>
      </c>
      <c r="BI171" s="231">
        <f>IF(N171="nulová",J171,0)</f>
        <v>0</v>
      </c>
      <c r="BJ171" s="16" t="s">
        <v>82</v>
      </c>
      <c r="BK171" s="231">
        <f>ROUND(I171*H171,2)</f>
        <v>0</v>
      </c>
      <c r="BL171" s="16" t="s">
        <v>142</v>
      </c>
      <c r="BM171" s="230" t="s">
        <v>1332</v>
      </c>
    </row>
    <row r="172" s="2" customFormat="1">
      <c r="A172" s="37"/>
      <c r="B172" s="38"/>
      <c r="C172" s="39"/>
      <c r="D172" s="232" t="s">
        <v>131</v>
      </c>
      <c r="E172" s="39"/>
      <c r="F172" s="233" t="s">
        <v>915</v>
      </c>
      <c r="G172" s="39"/>
      <c r="H172" s="39"/>
      <c r="I172" s="135"/>
      <c r="J172" s="39"/>
      <c r="K172" s="39"/>
      <c r="L172" s="43"/>
      <c r="M172" s="234"/>
      <c r="N172" s="235"/>
      <c r="O172" s="83"/>
      <c r="P172" s="83"/>
      <c r="Q172" s="83"/>
      <c r="R172" s="83"/>
      <c r="S172" s="83"/>
      <c r="T172" s="84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T172" s="16" t="s">
        <v>131</v>
      </c>
      <c r="AU172" s="16" t="s">
        <v>84</v>
      </c>
    </row>
    <row r="173" s="13" customFormat="1">
      <c r="A173" s="13"/>
      <c r="B173" s="255"/>
      <c r="C173" s="256"/>
      <c r="D173" s="232" t="s">
        <v>682</v>
      </c>
      <c r="E173" s="256"/>
      <c r="F173" s="257" t="s">
        <v>1333</v>
      </c>
      <c r="G173" s="256"/>
      <c r="H173" s="258">
        <v>21.199999999999999</v>
      </c>
      <c r="I173" s="259"/>
      <c r="J173" s="256"/>
      <c r="K173" s="256"/>
      <c r="L173" s="260"/>
      <c r="M173" s="261"/>
      <c r="N173" s="262"/>
      <c r="O173" s="262"/>
      <c r="P173" s="262"/>
      <c r="Q173" s="262"/>
      <c r="R173" s="262"/>
      <c r="S173" s="262"/>
      <c r="T173" s="26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64" t="s">
        <v>682</v>
      </c>
      <c r="AU173" s="264" t="s">
        <v>84</v>
      </c>
      <c r="AV173" s="13" t="s">
        <v>84</v>
      </c>
      <c r="AW173" s="13" t="s">
        <v>4</v>
      </c>
      <c r="AX173" s="13" t="s">
        <v>82</v>
      </c>
      <c r="AY173" s="264" t="s">
        <v>122</v>
      </c>
    </row>
    <row r="174" s="2" customFormat="1" ht="16.5" customHeight="1">
      <c r="A174" s="37"/>
      <c r="B174" s="38"/>
      <c r="C174" s="218" t="s">
        <v>1334</v>
      </c>
      <c r="D174" s="218" t="s">
        <v>125</v>
      </c>
      <c r="E174" s="219" t="s">
        <v>1261</v>
      </c>
      <c r="F174" s="220" t="s">
        <v>1262</v>
      </c>
      <c r="G174" s="221" t="s">
        <v>543</v>
      </c>
      <c r="H174" s="222">
        <v>5</v>
      </c>
      <c r="I174" s="223"/>
      <c r="J174" s="224">
        <f>ROUND(I174*H174,2)</f>
        <v>0</v>
      </c>
      <c r="K174" s="225"/>
      <c r="L174" s="43"/>
      <c r="M174" s="226" t="s">
        <v>19</v>
      </c>
      <c r="N174" s="227" t="s">
        <v>45</v>
      </c>
      <c r="O174" s="83"/>
      <c r="P174" s="228">
        <f>O174*H174</f>
        <v>0</v>
      </c>
      <c r="Q174" s="228">
        <v>0</v>
      </c>
      <c r="R174" s="228">
        <f>Q174*H174</f>
        <v>0</v>
      </c>
      <c r="S174" s="228">
        <v>0</v>
      </c>
      <c r="T174" s="229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230" t="s">
        <v>142</v>
      </c>
      <c r="AT174" s="230" t="s">
        <v>125</v>
      </c>
      <c r="AU174" s="230" t="s">
        <v>84</v>
      </c>
      <c r="AY174" s="16" t="s">
        <v>122</v>
      </c>
      <c r="BE174" s="231">
        <f>IF(N174="základní",J174,0)</f>
        <v>0</v>
      </c>
      <c r="BF174" s="231">
        <f>IF(N174="snížená",J174,0)</f>
        <v>0</v>
      </c>
      <c r="BG174" s="231">
        <f>IF(N174="zákl. přenesená",J174,0)</f>
        <v>0</v>
      </c>
      <c r="BH174" s="231">
        <f>IF(N174="sníž. přenesená",J174,0)</f>
        <v>0</v>
      </c>
      <c r="BI174" s="231">
        <f>IF(N174="nulová",J174,0)</f>
        <v>0</v>
      </c>
      <c r="BJ174" s="16" t="s">
        <v>82</v>
      </c>
      <c r="BK174" s="231">
        <f>ROUND(I174*H174,2)</f>
        <v>0</v>
      </c>
      <c r="BL174" s="16" t="s">
        <v>142</v>
      </c>
      <c r="BM174" s="230" t="s">
        <v>1335</v>
      </c>
    </row>
    <row r="175" s="2" customFormat="1" ht="16.5" customHeight="1">
      <c r="A175" s="37"/>
      <c r="B175" s="38"/>
      <c r="C175" s="236" t="s">
        <v>1336</v>
      </c>
      <c r="D175" s="236" t="s">
        <v>155</v>
      </c>
      <c r="E175" s="237" t="s">
        <v>1337</v>
      </c>
      <c r="F175" s="238" t="s">
        <v>1338</v>
      </c>
      <c r="G175" s="239" t="s">
        <v>543</v>
      </c>
      <c r="H175" s="240">
        <v>5</v>
      </c>
      <c r="I175" s="241"/>
      <c r="J175" s="242">
        <f>ROUND(I175*H175,2)</f>
        <v>0</v>
      </c>
      <c r="K175" s="243"/>
      <c r="L175" s="244"/>
      <c r="M175" s="245" t="s">
        <v>19</v>
      </c>
      <c r="N175" s="246" t="s">
        <v>45</v>
      </c>
      <c r="O175" s="83"/>
      <c r="P175" s="228">
        <f>O175*H175</f>
        <v>0</v>
      </c>
      <c r="Q175" s="228">
        <v>0</v>
      </c>
      <c r="R175" s="228">
        <f>Q175*H175</f>
        <v>0</v>
      </c>
      <c r="S175" s="228">
        <v>0</v>
      </c>
      <c r="T175" s="229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230" t="s">
        <v>159</v>
      </c>
      <c r="AT175" s="230" t="s">
        <v>155</v>
      </c>
      <c r="AU175" s="230" t="s">
        <v>84</v>
      </c>
      <c r="AY175" s="16" t="s">
        <v>122</v>
      </c>
      <c r="BE175" s="231">
        <f>IF(N175="základní",J175,0)</f>
        <v>0</v>
      </c>
      <c r="BF175" s="231">
        <f>IF(N175="snížená",J175,0)</f>
        <v>0</v>
      </c>
      <c r="BG175" s="231">
        <f>IF(N175="zákl. přenesená",J175,0)</f>
        <v>0</v>
      </c>
      <c r="BH175" s="231">
        <f>IF(N175="sníž. přenesená",J175,0)</f>
        <v>0</v>
      </c>
      <c r="BI175" s="231">
        <f>IF(N175="nulová",J175,0)</f>
        <v>0</v>
      </c>
      <c r="BJ175" s="16" t="s">
        <v>82</v>
      </c>
      <c r="BK175" s="231">
        <f>ROUND(I175*H175,2)</f>
        <v>0</v>
      </c>
      <c r="BL175" s="16" t="s">
        <v>142</v>
      </c>
      <c r="BM175" s="230" t="s">
        <v>1339</v>
      </c>
    </row>
    <row r="176" s="2" customFormat="1">
      <c r="A176" s="37"/>
      <c r="B176" s="38"/>
      <c r="C176" s="39"/>
      <c r="D176" s="232" t="s">
        <v>131</v>
      </c>
      <c r="E176" s="39"/>
      <c r="F176" s="233" t="s">
        <v>1340</v>
      </c>
      <c r="G176" s="39"/>
      <c r="H176" s="39"/>
      <c r="I176" s="135"/>
      <c r="J176" s="39"/>
      <c r="K176" s="39"/>
      <c r="L176" s="43"/>
      <c r="M176" s="234"/>
      <c r="N176" s="235"/>
      <c r="O176" s="83"/>
      <c r="P176" s="83"/>
      <c r="Q176" s="83"/>
      <c r="R176" s="83"/>
      <c r="S176" s="83"/>
      <c r="T176" s="84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T176" s="16" t="s">
        <v>131</v>
      </c>
      <c r="AU176" s="16" t="s">
        <v>84</v>
      </c>
    </row>
    <row r="177" s="2" customFormat="1" ht="16.5" customHeight="1">
      <c r="A177" s="37"/>
      <c r="B177" s="38"/>
      <c r="C177" s="218" t="s">
        <v>1341</v>
      </c>
      <c r="D177" s="218" t="s">
        <v>125</v>
      </c>
      <c r="E177" s="219" t="s">
        <v>1275</v>
      </c>
      <c r="F177" s="220" t="s">
        <v>1276</v>
      </c>
      <c r="G177" s="221" t="s">
        <v>226</v>
      </c>
      <c r="H177" s="222">
        <v>0.0040000000000000001</v>
      </c>
      <c r="I177" s="223"/>
      <c r="J177" s="224">
        <f>ROUND(I177*H177,2)</f>
        <v>0</v>
      </c>
      <c r="K177" s="225"/>
      <c r="L177" s="43"/>
      <c r="M177" s="226" t="s">
        <v>19</v>
      </c>
      <c r="N177" s="227" t="s">
        <v>45</v>
      </c>
      <c r="O177" s="83"/>
      <c r="P177" s="228">
        <f>O177*H177</f>
        <v>0</v>
      </c>
      <c r="Q177" s="228">
        <v>0</v>
      </c>
      <c r="R177" s="228">
        <f>Q177*H177</f>
        <v>0</v>
      </c>
      <c r="S177" s="228">
        <v>0</v>
      </c>
      <c r="T177" s="229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230" t="s">
        <v>142</v>
      </c>
      <c r="AT177" s="230" t="s">
        <v>125</v>
      </c>
      <c r="AU177" s="230" t="s">
        <v>84</v>
      </c>
      <c r="AY177" s="16" t="s">
        <v>122</v>
      </c>
      <c r="BE177" s="231">
        <f>IF(N177="základní",J177,0)</f>
        <v>0</v>
      </c>
      <c r="BF177" s="231">
        <f>IF(N177="snížená",J177,0)</f>
        <v>0</v>
      </c>
      <c r="BG177" s="231">
        <f>IF(N177="zákl. přenesená",J177,0)</f>
        <v>0</v>
      </c>
      <c r="BH177" s="231">
        <f>IF(N177="sníž. přenesená",J177,0)</f>
        <v>0</v>
      </c>
      <c r="BI177" s="231">
        <f>IF(N177="nulová",J177,0)</f>
        <v>0</v>
      </c>
      <c r="BJ177" s="16" t="s">
        <v>82</v>
      </c>
      <c r="BK177" s="231">
        <f>ROUND(I177*H177,2)</f>
        <v>0</v>
      </c>
      <c r="BL177" s="16" t="s">
        <v>142</v>
      </c>
      <c r="BM177" s="230" t="s">
        <v>1342</v>
      </c>
    </row>
    <row r="178" s="2" customFormat="1" ht="16.5" customHeight="1">
      <c r="A178" s="37"/>
      <c r="B178" s="38"/>
      <c r="C178" s="236" t="s">
        <v>1343</v>
      </c>
      <c r="D178" s="236" t="s">
        <v>155</v>
      </c>
      <c r="E178" s="237" t="s">
        <v>1278</v>
      </c>
      <c r="F178" s="238" t="s">
        <v>1279</v>
      </c>
      <c r="G178" s="239" t="s">
        <v>745</v>
      </c>
      <c r="H178" s="240">
        <v>0.20000000000000001</v>
      </c>
      <c r="I178" s="241"/>
      <c r="J178" s="242">
        <f>ROUND(I178*H178,2)</f>
        <v>0</v>
      </c>
      <c r="K178" s="243"/>
      <c r="L178" s="244"/>
      <c r="M178" s="245" t="s">
        <v>19</v>
      </c>
      <c r="N178" s="246" t="s">
        <v>45</v>
      </c>
      <c r="O178" s="83"/>
      <c r="P178" s="228">
        <f>O178*H178</f>
        <v>0</v>
      </c>
      <c r="Q178" s="228">
        <v>0.001</v>
      </c>
      <c r="R178" s="228">
        <f>Q178*H178</f>
        <v>0.00020000000000000001</v>
      </c>
      <c r="S178" s="228">
        <v>0</v>
      </c>
      <c r="T178" s="229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230" t="s">
        <v>159</v>
      </c>
      <c r="AT178" s="230" t="s">
        <v>155</v>
      </c>
      <c r="AU178" s="230" t="s">
        <v>84</v>
      </c>
      <c r="AY178" s="16" t="s">
        <v>122</v>
      </c>
      <c r="BE178" s="231">
        <f>IF(N178="základní",J178,0)</f>
        <v>0</v>
      </c>
      <c r="BF178" s="231">
        <f>IF(N178="snížená",J178,0)</f>
        <v>0</v>
      </c>
      <c r="BG178" s="231">
        <f>IF(N178="zákl. přenesená",J178,0)</f>
        <v>0</v>
      </c>
      <c r="BH178" s="231">
        <f>IF(N178="sníž. přenesená",J178,0)</f>
        <v>0</v>
      </c>
      <c r="BI178" s="231">
        <f>IF(N178="nulová",J178,0)</f>
        <v>0</v>
      </c>
      <c r="BJ178" s="16" t="s">
        <v>82</v>
      </c>
      <c r="BK178" s="231">
        <f>ROUND(I178*H178,2)</f>
        <v>0</v>
      </c>
      <c r="BL178" s="16" t="s">
        <v>142</v>
      </c>
      <c r="BM178" s="230" t="s">
        <v>1344</v>
      </c>
    </row>
    <row r="179" s="2" customFormat="1">
      <c r="A179" s="37"/>
      <c r="B179" s="38"/>
      <c r="C179" s="39"/>
      <c r="D179" s="232" t="s">
        <v>131</v>
      </c>
      <c r="E179" s="39"/>
      <c r="F179" s="233" t="s">
        <v>1345</v>
      </c>
      <c r="G179" s="39"/>
      <c r="H179" s="39"/>
      <c r="I179" s="135"/>
      <c r="J179" s="39"/>
      <c r="K179" s="39"/>
      <c r="L179" s="43"/>
      <c r="M179" s="234"/>
      <c r="N179" s="235"/>
      <c r="O179" s="83"/>
      <c r="P179" s="83"/>
      <c r="Q179" s="83"/>
      <c r="R179" s="83"/>
      <c r="S179" s="83"/>
      <c r="T179" s="84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T179" s="16" t="s">
        <v>131</v>
      </c>
      <c r="AU179" s="16" t="s">
        <v>84</v>
      </c>
    </row>
    <row r="180" s="2" customFormat="1" ht="16.5" customHeight="1">
      <c r="A180" s="37"/>
      <c r="B180" s="38"/>
      <c r="C180" s="236" t="s">
        <v>1346</v>
      </c>
      <c r="D180" s="236" t="s">
        <v>155</v>
      </c>
      <c r="E180" s="237" t="s">
        <v>1282</v>
      </c>
      <c r="F180" s="238" t="s">
        <v>1283</v>
      </c>
      <c r="G180" s="239" t="s">
        <v>745</v>
      </c>
      <c r="H180" s="240">
        <v>4</v>
      </c>
      <c r="I180" s="241"/>
      <c r="J180" s="242">
        <f>ROUND(I180*H180,2)</f>
        <v>0</v>
      </c>
      <c r="K180" s="243"/>
      <c r="L180" s="244"/>
      <c r="M180" s="245" t="s">
        <v>19</v>
      </c>
      <c r="N180" s="246" t="s">
        <v>45</v>
      </c>
      <c r="O180" s="83"/>
      <c r="P180" s="228">
        <f>O180*H180</f>
        <v>0</v>
      </c>
      <c r="Q180" s="228">
        <v>0.001</v>
      </c>
      <c r="R180" s="228">
        <f>Q180*H180</f>
        <v>0.0040000000000000001</v>
      </c>
      <c r="S180" s="228">
        <v>0</v>
      </c>
      <c r="T180" s="229">
        <f>S180*H180</f>
        <v>0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230" t="s">
        <v>159</v>
      </c>
      <c r="AT180" s="230" t="s">
        <v>155</v>
      </c>
      <c r="AU180" s="230" t="s">
        <v>84</v>
      </c>
      <c r="AY180" s="16" t="s">
        <v>122</v>
      </c>
      <c r="BE180" s="231">
        <f>IF(N180="základní",J180,0)</f>
        <v>0</v>
      </c>
      <c r="BF180" s="231">
        <f>IF(N180="snížená",J180,0)</f>
        <v>0</v>
      </c>
      <c r="BG180" s="231">
        <f>IF(N180="zákl. přenesená",J180,0)</f>
        <v>0</v>
      </c>
      <c r="BH180" s="231">
        <f>IF(N180="sníž. přenesená",J180,0)</f>
        <v>0</v>
      </c>
      <c r="BI180" s="231">
        <f>IF(N180="nulová",J180,0)</f>
        <v>0</v>
      </c>
      <c r="BJ180" s="16" t="s">
        <v>82</v>
      </c>
      <c r="BK180" s="231">
        <f>ROUND(I180*H180,2)</f>
        <v>0</v>
      </c>
      <c r="BL180" s="16" t="s">
        <v>142</v>
      </c>
      <c r="BM180" s="230" t="s">
        <v>1347</v>
      </c>
    </row>
    <row r="181" s="2" customFormat="1">
      <c r="A181" s="37"/>
      <c r="B181" s="38"/>
      <c r="C181" s="39"/>
      <c r="D181" s="232" t="s">
        <v>131</v>
      </c>
      <c r="E181" s="39"/>
      <c r="F181" s="233" t="s">
        <v>1348</v>
      </c>
      <c r="G181" s="39"/>
      <c r="H181" s="39"/>
      <c r="I181" s="135"/>
      <c r="J181" s="39"/>
      <c r="K181" s="39"/>
      <c r="L181" s="43"/>
      <c r="M181" s="234"/>
      <c r="N181" s="235"/>
      <c r="O181" s="83"/>
      <c r="P181" s="83"/>
      <c r="Q181" s="83"/>
      <c r="R181" s="83"/>
      <c r="S181" s="83"/>
      <c r="T181" s="84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T181" s="16" t="s">
        <v>131</v>
      </c>
      <c r="AU181" s="16" t="s">
        <v>84</v>
      </c>
    </row>
    <row r="182" s="2" customFormat="1" ht="16.5" customHeight="1">
      <c r="A182" s="37"/>
      <c r="B182" s="38"/>
      <c r="C182" s="218" t="s">
        <v>1349</v>
      </c>
      <c r="D182" s="218" t="s">
        <v>125</v>
      </c>
      <c r="E182" s="219" t="s">
        <v>1350</v>
      </c>
      <c r="F182" s="220" t="s">
        <v>1351</v>
      </c>
      <c r="G182" s="221" t="s">
        <v>543</v>
      </c>
      <c r="H182" s="222">
        <v>5</v>
      </c>
      <c r="I182" s="223"/>
      <c r="J182" s="224">
        <f>ROUND(I182*H182,2)</f>
        <v>0</v>
      </c>
      <c r="K182" s="225"/>
      <c r="L182" s="43"/>
      <c r="M182" s="226" t="s">
        <v>19</v>
      </c>
      <c r="N182" s="227" t="s">
        <v>45</v>
      </c>
      <c r="O182" s="83"/>
      <c r="P182" s="228">
        <f>O182*H182</f>
        <v>0</v>
      </c>
      <c r="Q182" s="228">
        <v>0</v>
      </c>
      <c r="R182" s="228">
        <f>Q182*H182</f>
        <v>0</v>
      </c>
      <c r="S182" s="228">
        <v>0</v>
      </c>
      <c r="T182" s="229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230" t="s">
        <v>142</v>
      </c>
      <c r="AT182" s="230" t="s">
        <v>125</v>
      </c>
      <c r="AU182" s="230" t="s">
        <v>84</v>
      </c>
      <c r="AY182" s="16" t="s">
        <v>122</v>
      </c>
      <c r="BE182" s="231">
        <f>IF(N182="základní",J182,0)</f>
        <v>0</v>
      </c>
      <c r="BF182" s="231">
        <f>IF(N182="snížená",J182,0)</f>
        <v>0</v>
      </c>
      <c r="BG182" s="231">
        <f>IF(N182="zákl. přenesená",J182,0)</f>
        <v>0</v>
      </c>
      <c r="BH182" s="231">
        <f>IF(N182="sníž. přenesená",J182,0)</f>
        <v>0</v>
      </c>
      <c r="BI182" s="231">
        <f>IF(N182="nulová",J182,0)</f>
        <v>0</v>
      </c>
      <c r="BJ182" s="16" t="s">
        <v>82</v>
      </c>
      <c r="BK182" s="231">
        <f>ROUND(I182*H182,2)</f>
        <v>0</v>
      </c>
      <c r="BL182" s="16" t="s">
        <v>142</v>
      </c>
      <c r="BM182" s="230" t="s">
        <v>1352</v>
      </c>
    </row>
    <row r="183" s="2" customFormat="1" ht="16.5" customHeight="1">
      <c r="A183" s="37"/>
      <c r="B183" s="38"/>
      <c r="C183" s="236" t="s">
        <v>398</v>
      </c>
      <c r="D183" s="236" t="s">
        <v>155</v>
      </c>
      <c r="E183" s="237" t="s">
        <v>1353</v>
      </c>
      <c r="F183" s="238" t="s">
        <v>1354</v>
      </c>
      <c r="G183" s="239" t="s">
        <v>543</v>
      </c>
      <c r="H183" s="240">
        <v>5</v>
      </c>
      <c r="I183" s="241"/>
      <c r="J183" s="242">
        <f>ROUND(I183*H183,2)</f>
        <v>0</v>
      </c>
      <c r="K183" s="243"/>
      <c r="L183" s="244"/>
      <c r="M183" s="245" t="s">
        <v>19</v>
      </c>
      <c r="N183" s="246" t="s">
        <v>45</v>
      </c>
      <c r="O183" s="83"/>
      <c r="P183" s="228">
        <f>O183*H183</f>
        <v>0</v>
      </c>
      <c r="Q183" s="228">
        <v>0</v>
      </c>
      <c r="R183" s="228">
        <f>Q183*H183</f>
        <v>0</v>
      </c>
      <c r="S183" s="228">
        <v>0</v>
      </c>
      <c r="T183" s="229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230" t="s">
        <v>159</v>
      </c>
      <c r="AT183" s="230" t="s">
        <v>155</v>
      </c>
      <c r="AU183" s="230" t="s">
        <v>84</v>
      </c>
      <c r="AY183" s="16" t="s">
        <v>122</v>
      </c>
      <c r="BE183" s="231">
        <f>IF(N183="základní",J183,0)</f>
        <v>0</v>
      </c>
      <c r="BF183" s="231">
        <f>IF(N183="snížená",J183,0)</f>
        <v>0</v>
      </c>
      <c r="BG183" s="231">
        <f>IF(N183="zákl. přenesená",J183,0)</f>
        <v>0</v>
      </c>
      <c r="BH183" s="231">
        <f>IF(N183="sníž. přenesená",J183,0)</f>
        <v>0</v>
      </c>
      <c r="BI183" s="231">
        <f>IF(N183="nulová",J183,0)</f>
        <v>0</v>
      </c>
      <c r="BJ183" s="16" t="s">
        <v>82</v>
      </c>
      <c r="BK183" s="231">
        <f>ROUND(I183*H183,2)</f>
        <v>0</v>
      </c>
      <c r="BL183" s="16" t="s">
        <v>142</v>
      </c>
      <c r="BM183" s="230" t="s">
        <v>1355</v>
      </c>
    </row>
    <row r="184" s="2" customFormat="1">
      <c r="A184" s="37"/>
      <c r="B184" s="38"/>
      <c r="C184" s="39"/>
      <c r="D184" s="232" t="s">
        <v>131</v>
      </c>
      <c r="E184" s="39"/>
      <c r="F184" s="233" t="s">
        <v>1356</v>
      </c>
      <c r="G184" s="39"/>
      <c r="H184" s="39"/>
      <c r="I184" s="135"/>
      <c r="J184" s="39"/>
      <c r="K184" s="39"/>
      <c r="L184" s="43"/>
      <c r="M184" s="234"/>
      <c r="N184" s="235"/>
      <c r="O184" s="83"/>
      <c r="P184" s="83"/>
      <c r="Q184" s="83"/>
      <c r="R184" s="83"/>
      <c r="S184" s="83"/>
      <c r="T184" s="84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T184" s="16" t="s">
        <v>131</v>
      </c>
      <c r="AU184" s="16" t="s">
        <v>84</v>
      </c>
    </row>
    <row r="185" s="2" customFormat="1" ht="21.75" customHeight="1">
      <c r="A185" s="37"/>
      <c r="B185" s="38"/>
      <c r="C185" s="218" t="s">
        <v>212</v>
      </c>
      <c r="D185" s="218" t="s">
        <v>125</v>
      </c>
      <c r="E185" s="219" t="s">
        <v>1357</v>
      </c>
      <c r="F185" s="220" t="s">
        <v>1358</v>
      </c>
      <c r="G185" s="221" t="s">
        <v>141</v>
      </c>
      <c r="H185" s="222">
        <v>5</v>
      </c>
      <c r="I185" s="223"/>
      <c r="J185" s="224">
        <f>ROUND(I185*H185,2)</f>
        <v>0</v>
      </c>
      <c r="K185" s="225"/>
      <c r="L185" s="43"/>
      <c r="M185" s="226" t="s">
        <v>19</v>
      </c>
      <c r="N185" s="227" t="s">
        <v>45</v>
      </c>
      <c r="O185" s="83"/>
      <c r="P185" s="228">
        <f>O185*H185</f>
        <v>0</v>
      </c>
      <c r="Q185" s="228">
        <v>0</v>
      </c>
      <c r="R185" s="228">
        <f>Q185*H185</f>
        <v>0</v>
      </c>
      <c r="S185" s="228">
        <v>0</v>
      </c>
      <c r="T185" s="229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230" t="s">
        <v>142</v>
      </c>
      <c r="AT185" s="230" t="s">
        <v>125</v>
      </c>
      <c r="AU185" s="230" t="s">
        <v>84</v>
      </c>
      <c r="AY185" s="16" t="s">
        <v>122</v>
      </c>
      <c r="BE185" s="231">
        <f>IF(N185="základní",J185,0)</f>
        <v>0</v>
      </c>
      <c r="BF185" s="231">
        <f>IF(N185="snížená",J185,0)</f>
        <v>0</v>
      </c>
      <c r="BG185" s="231">
        <f>IF(N185="zákl. přenesená",J185,0)</f>
        <v>0</v>
      </c>
      <c r="BH185" s="231">
        <f>IF(N185="sníž. přenesená",J185,0)</f>
        <v>0</v>
      </c>
      <c r="BI185" s="231">
        <f>IF(N185="nulová",J185,0)</f>
        <v>0</v>
      </c>
      <c r="BJ185" s="16" t="s">
        <v>82</v>
      </c>
      <c r="BK185" s="231">
        <f>ROUND(I185*H185,2)</f>
        <v>0</v>
      </c>
      <c r="BL185" s="16" t="s">
        <v>142</v>
      </c>
      <c r="BM185" s="230" t="s">
        <v>1359</v>
      </c>
    </row>
    <row r="186" s="2" customFormat="1" ht="16.5" customHeight="1">
      <c r="A186" s="37"/>
      <c r="B186" s="38"/>
      <c r="C186" s="236" t="s">
        <v>229</v>
      </c>
      <c r="D186" s="236" t="s">
        <v>155</v>
      </c>
      <c r="E186" s="237" t="s">
        <v>1360</v>
      </c>
      <c r="F186" s="238" t="s">
        <v>1361</v>
      </c>
      <c r="G186" s="239" t="s">
        <v>226</v>
      </c>
      <c r="H186" s="240">
        <v>0.255</v>
      </c>
      <c r="I186" s="241"/>
      <c r="J186" s="242">
        <f>ROUND(I186*H186,2)</f>
        <v>0</v>
      </c>
      <c r="K186" s="243"/>
      <c r="L186" s="244"/>
      <c r="M186" s="245" t="s">
        <v>19</v>
      </c>
      <c r="N186" s="246" t="s">
        <v>45</v>
      </c>
      <c r="O186" s="83"/>
      <c r="P186" s="228">
        <f>O186*H186</f>
        <v>0</v>
      </c>
      <c r="Q186" s="228">
        <v>1</v>
      </c>
      <c r="R186" s="228">
        <f>Q186*H186</f>
        <v>0.255</v>
      </c>
      <c r="S186" s="228">
        <v>0</v>
      </c>
      <c r="T186" s="229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230" t="s">
        <v>159</v>
      </c>
      <c r="AT186" s="230" t="s">
        <v>155</v>
      </c>
      <c r="AU186" s="230" t="s">
        <v>84</v>
      </c>
      <c r="AY186" s="16" t="s">
        <v>122</v>
      </c>
      <c r="BE186" s="231">
        <f>IF(N186="základní",J186,0)</f>
        <v>0</v>
      </c>
      <c r="BF186" s="231">
        <f>IF(N186="snížená",J186,0)</f>
        <v>0</v>
      </c>
      <c r="BG186" s="231">
        <f>IF(N186="zákl. přenesená",J186,0)</f>
        <v>0</v>
      </c>
      <c r="BH186" s="231">
        <f>IF(N186="sníž. přenesená",J186,0)</f>
        <v>0</v>
      </c>
      <c r="BI186" s="231">
        <f>IF(N186="nulová",J186,0)</f>
        <v>0</v>
      </c>
      <c r="BJ186" s="16" t="s">
        <v>82</v>
      </c>
      <c r="BK186" s="231">
        <f>ROUND(I186*H186,2)</f>
        <v>0</v>
      </c>
      <c r="BL186" s="16" t="s">
        <v>142</v>
      </c>
      <c r="BM186" s="230" t="s">
        <v>1362</v>
      </c>
    </row>
    <row r="187" s="2" customFormat="1">
      <c r="A187" s="37"/>
      <c r="B187" s="38"/>
      <c r="C187" s="39"/>
      <c r="D187" s="232" t="s">
        <v>131</v>
      </c>
      <c r="E187" s="39"/>
      <c r="F187" s="233" t="s">
        <v>1363</v>
      </c>
      <c r="G187" s="39"/>
      <c r="H187" s="39"/>
      <c r="I187" s="135"/>
      <c r="J187" s="39"/>
      <c r="K187" s="39"/>
      <c r="L187" s="43"/>
      <c r="M187" s="234"/>
      <c r="N187" s="235"/>
      <c r="O187" s="83"/>
      <c r="P187" s="83"/>
      <c r="Q187" s="83"/>
      <c r="R187" s="83"/>
      <c r="S187" s="83"/>
      <c r="T187" s="84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T187" s="16" t="s">
        <v>131</v>
      </c>
      <c r="AU187" s="16" t="s">
        <v>84</v>
      </c>
    </row>
    <row r="188" s="2" customFormat="1" ht="16.5" customHeight="1">
      <c r="A188" s="37"/>
      <c r="B188" s="38"/>
      <c r="C188" s="218" t="s">
        <v>223</v>
      </c>
      <c r="D188" s="218" t="s">
        <v>125</v>
      </c>
      <c r="E188" s="219" t="s">
        <v>1364</v>
      </c>
      <c r="F188" s="220" t="s">
        <v>1365</v>
      </c>
      <c r="G188" s="221" t="s">
        <v>543</v>
      </c>
      <c r="H188" s="222">
        <v>0.255</v>
      </c>
      <c r="I188" s="223"/>
      <c r="J188" s="224">
        <f>ROUND(I188*H188,2)</f>
        <v>0</v>
      </c>
      <c r="K188" s="225"/>
      <c r="L188" s="43"/>
      <c r="M188" s="226" t="s">
        <v>19</v>
      </c>
      <c r="N188" s="227" t="s">
        <v>45</v>
      </c>
      <c r="O188" s="83"/>
      <c r="P188" s="228">
        <f>O188*H188</f>
        <v>0</v>
      </c>
      <c r="Q188" s="228">
        <v>0</v>
      </c>
      <c r="R188" s="228">
        <f>Q188*H188</f>
        <v>0</v>
      </c>
      <c r="S188" s="228">
        <v>0</v>
      </c>
      <c r="T188" s="229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230" t="s">
        <v>142</v>
      </c>
      <c r="AT188" s="230" t="s">
        <v>125</v>
      </c>
      <c r="AU188" s="230" t="s">
        <v>84</v>
      </c>
      <c r="AY188" s="16" t="s">
        <v>122</v>
      </c>
      <c r="BE188" s="231">
        <f>IF(N188="základní",J188,0)</f>
        <v>0</v>
      </c>
      <c r="BF188" s="231">
        <f>IF(N188="snížená",J188,0)</f>
        <v>0</v>
      </c>
      <c r="BG188" s="231">
        <f>IF(N188="zákl. přenesená",J188,0)</f>
        <v>0</v>
      </c>
      <c r="BH188" s="231">
        <f>IF(N188="sníž. přenesená",J188,0)</f>
        <v>0</v>
      </c>
      <c r="BI188" s="231">
        <f>IF(N188="nulová",J188,0)</f>
        <v>0</v>
      </c>
      <c r="BJ188" s="16" t="s">
        <v>82</v>
      </c>
      <c r="BK188" s="231">
        <f>ROUND(I188*H188,2)</f>
        <v>0</v>
      </c>
      <c r="BL188" s="16" t="s">
        <v>142</v>
      </c>
      <c r="BM188" s="230" t="s">
        <v>1366</v>
      </c>
    </row>
    <row r="189" s="2" customFormat="1">
      <c r="A189" s="37"/>
      <c r="B189" s="38"/>
      <c r="C189" s="39"/>
      <c r="D189" s="232" t="s">
        <v>131</v>
      </c>
      <c r="E189" s="39"/>
      <c r="F189" s="233" t="s">
        <v>1316</v>
      </c>
      <c r="G189" s="39"/>
      <c r="H189" s="39"/>
      <c r="I189" s="135"/>
      <c r="J189" s="39"/>
      <c r="K189" s="39"/>
      <c r="L189" s="43"/>
      <c r="M189" s="234"/>
      <c r="N189" s="235"/>
      <c r="O189" s="83"/>
      <c r="P189" s="83"/>
      <c r="Q189" s="83"/>
      <c r="R189" s="83"/>
      <c r="S189" s="83"/>
      <c r="T189" s="84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T189" s="16" t="s">
        <v>131</v>
      </c>
      <c r="AU189" s="16" t="s">
        <v>84</v>
      </c>
    </row>
    <row r="190" s="2" customFormat="1" ht="16.5" customHeight="1">
      <c r="A190" s="37"/>
      <c r="B190" s="38"/>
      <c r="C190" s="218" t="s">
        <v>1367</v>
      </c>
      <c r="D190" s="218" t="s">
        <v>125</v>
      </c>
      <c r="E190" s="219" t="s">
        <v>1317</v>
      </c>
      <c r="F190" s="220" t="s">
        <v>1318</v>
      </c>
      <c r="G190" s="221" t="s">
        <v>158</v>
      </c>
      <c r="H190" s="222">
        <v>0.40000000000000002</v>
      </c>
      <c r="I190" s="223"/>
      <c r="J190" s="224">
        <f>ROUND(I190*H190,2)</f>
        <v>0</v>
      </c>
      <c r="K190" s="225"/>
      <c r="L190" s="43"/>
      <c r="M190" s="226" t="s">
        <v>19</v>
      </c>
      <c r="N190" s="227" t="s">
        <v>45</v>
      </c>
      <c r="O190" s="83"/>
      <c r="P190" s="228">
        <f>O190*H190</f>
        <v>0</v>
      </c>
      <c r="Q190" s="228">
        <v>0</v>
      </c>
      <c r="R190" s="228">
        <f>Q190*H190</f>
        <v>0</v>
      </c>
      <c r="S190" s="228">
        <v>0</v>
      </c>
      <c r="T190" s="229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230" t="s">
        <v>142</v>
      </c>
      <c r="AT190" s="230" t="s">
        <v>125</v>
      </c>
      <c r="AU190" s="230" t="s">
        <v>84</v>
      </c>
      <c r="AY190" s="16" t="s">
        <v>122</v>
      </c>
      <c r="BE190" s="231">
        <f>IF(N190="základní",J190,0)</f>
        <v>0</v>
      </c>
      <c r="BF190" s="231">
        <f>IF(N190="snížená",J190,0)</f>
        <v>0</v>
      </c>
      <c r="BG190" s="231">
        <f>IF(N190="zákl. přenesená",J190,0)</f>
        <v>0</v>
      </c>
      <c r="BH190" s="231">
        <f>IF(N190="sníž. přenesená",J190,0)</f>
        <v>0</v>
      </c>
      <c r="BI190" s="231">
        <f>IF(N190="nulová",J190,0)</f>
        <v>0</v>
      </c>
      <c r="BJ190" s="16" t="s">
        <v>82</v>
      </c>
      <c r="BK190" s="231">
        <f>ROUND(I190*H190,2)</f>
        <v>0</v>
      </c>
      <c r="BL190" s="16" t="s">
        <v>142</v>
      </c>
      <c r="BM190" s="230" t="s">
        <v>1368</v>
      </c>
    </row>
    <row r="191" s="2" customFormat="1">
      <c r="A191" s="37"/>
      <c r="B191" s="38"/>
      <c r="C191" s="39"/>
      <c r="D191" s="232" t="s">
        <v>131</v>
      </c>
      <c r="E191" s="39"/>
      <c r="F191" s="233" t="s">
        <v>1320</v>
      </c>
      <c r="G191" s="39"/>
      <c r="H191" s="39"/>
      <c r="I191" s="135"/>
      <c r="J191" s="39"/>
      <c r="K191" s="39"/>
      <c r="L191" s="43"/>
      <c r="M191" s="234"/>
      <c r="N191" s="235"/>
      <c r="O191" s="83"/>
      <c r="P191" s="83"/>
      <c r="Q191" s="83"/>
      <c r="R191" s="83"/>
      <c r="S191" s="83"/>
      <c r="T191" s="84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T191" s="16" t="s">
        <v>131</v>
      </c>
      <c r="AU191" s="16" t="s">
        <v>84</v>
      </c>
    </row>
    <row r="192" s="2" customFormat="1" ht="16.5" customHeight="1">
      <c r="A192" s="37"/>
      <c r="B192" s="38"/>
      <c r="C192" s="236" t="s">
        <v>199</v>
      </c>
      <c r="D192" s="236" t="s">
        <v>155</v>
      </c>
      <c r="E192" s="237" t="s">
        <v>1321</v>
      </c>
      <c r="F192" s="238" t="s">
        <v>1322</v>
      </c>
      <c r="G192" s="239" t="s">
        <v>158</v>
      </c>
      <c r="H192" s="240">
        <v>0.40000000000000002</v>
      </c>
      <c r="I192" s="241"/>
      <c r="J192" s="242">
        <f>ROUND(I192*H192,2)</f>
        <v>0</v>
      </c>
      <c r="K192" s="243"/>
      <c r="L192" s="244"/>
      <c r="M192" s="245" t="s">
        <v>19</v>
      </c>
      <c r="N192" s="246" t="s">
        <v>45</v>
      </c>
      <c r="O192" s="83"/>
      <c r="P192" s="228">
        <f>O192*H192</f>
        <v>0</v>
      </c>
      <c r="Q192" s="228">
        <v>0</v>
      </c>
      <c r="R192" s="228">
        <f>Q192*H192</f>
        <v>0</v>
      </c>
      <c r="S192" s="228">
        <v>0</v>
      </c>
      <c r="T192" s="229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230" t="s">
        <v>159</v>
      </c>
      <c r="AT192" s="230" t="s">
        <v>155</v>
      </c>
      <c r="AU192" s="230" t="s">
        <v>84</v>
      </c>
      <c r="AY192" s="16" t="s">
        <v>122</v>
      </c>
      <c r="BE192" s="231">
        <f>IF(N192="základní",J192,0)</f>
        <v>0</v>
      </c>
      <c r="BF192" s="231">
        <f>IF(N192="snížená",J192,0)</f>
        <v>0</v>
      </c>
      <c r="BG192" s="231">
        <f>IF(N192="zákl. přenesená",J192,0)</f>
        <v>0</v>
      </c>
      <c r="BH192" s="231">
        <f>IF(N192="sníž. přenesená",J192,0)</f>
        <v>0</v>
      </c>
      <c r="BI192" s="231">
        <f>IF(N192="nulová",J192,0)</f>
        <v>0</v>
      </c>
      <c r="BJ192" s="16" t="s">
        <v>82</v>
      </c>
      <c r="BK192" s="231">
        <f>ROUND(I192*H192,2)</f>
        <v>0</v>
      </c>
      <c r="BL192" s="16" t="s">
        <v>142</v>
      </c>
      <c r="BM192" s="230" t="s">
        <v>1369</v>
      </c>
    </row>
    <row r="193" s="12" customFormat="1" ht="22.8" customHeight="1">
      <c r="A193" s="12"/>
      <c r="B193" s="202"/>
      <c r="C193" s="203"/>
      <c r="D193" s="204" t="s">
        <v>73</v>
      </c>
      <c r="E193" s="216" t="s">
        <v>654</v>
      </c>
      <c r="F193" s="216" t="s">
        <v>1370</v>
      </c>
      <c r="G193" s="203"/>
      <c r="H193" s="203"/>
      <c r="I193" s="206"/>
      <c r="J193" s="217">
        <f>BK193</f>
        <v>0</v>
      </c>
      <c r="K193" s="203"/>
      <c r="L193" s="208"/>
      <c r="M193" s="209"/>
      <c r="N193" s="210"/>
      <c r="O193" s="210"/>
      <c r="P193" s="211">
        <f>SUM(P194:P207)</f>
        <v>0</v>
      </c>
      <c r="Q193" s="210"/>
      <c r="R193" s="211">
        <f>SUM(R194:R207)</f>
        <v>0.010919999999999999</v>
      </c>
      <c r="S193" s="210"/>
      <c r="T193" s="212">
        <f>SUM(T194:T207)</f>
        <v>0</v>
      </c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R193" s="213" t="s">
        <v>82</v>
      </c>
      <c r="AT193" s="214" t="s">
        <v>73</v>
      </c>
      <c r="AU193" s="214" t="s">
        <v>82</v>
      </c>
      <c r="AY193" s="213" t="s">
        <v>122</v>
      </c>
      <c r="BK193" s="215">
        <f>SUM(BK194:BK207)</f>
        <v>0</v>
      </c>
    </row>
    <row r="194" s="2" customFormat="1" ht="21.75" customHeight="1">
      <c r="A194" s="37"/>
      <c r="B194" s="38"/>
      <c r="C194" s="218" t="s">
        <v>1371</v>
      </c>
      <c r="D194" s="218" t="s">
        <v>125</v>
      </c>
      <c r="E194" s="219" t="s">
        <v>1372</v>
      </c>
      <c r="F194" s="220" t="s">
        <v>1373</v>
      </c>
      <c r="G194" s="221" t="s">
        <v>543</v>
      </c>
      <c r="H194" s="222">
        <v>1</v>
      </c>
      <c r="I194" s="223"/>
      <c r="J194" s="224">
        <f>ROUND(I194*H194,2)</f>
        <v>0</v>
      </c>
      <c r="K194" s="225"/>
      <c r="L194" s="43"/>
      <c r="M194" s="226" t="s">
        <v>19</v>
      </c>
      <c r="N194" s="227" t="s">
        <v>45</v>
      </c>
      <c r="O194" s="83"/>
      <c r="P194" s="228">
        <f>O194*H194</f>
        <v>0</v>
      </c>
      <c r="Q194" s="228">
        <v>0</v>
      </c>
      <c r="R194" s="228">
        <f>Q194*H194</f>
        <v>0</v>
      </c>
      <c r="S194" s="228">
        <v>0</v>
      </c>
      <c r="T194" s="229">
        <f>S194*H194</f>
        <v>0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230" t="s">
        <v>142</v>
      </c>
      <c r="AT194" s="230" t="s">
        <v>125</v>
      </c>
      <c r="AU194" s="230" t="s">
        <v>84</v>
      </c>
      <c r="AY194" s="16" t="s">
        <v>122</v>
      </c>
      <c r="BE194" s="231">
        <f>IF(N194="základní",J194,0)</f>
        <v>0</v>
      </c>
      <c r="BF194" s="231">
        <f>IF(N194="snížená",J194,0)</f>
        <v>0</v>
      </c>
      <c r="BG194" s="231">
        <f>IF(N194="zákl. přenesená",J194,0)</f>
        <v>0</v>
      </c>
      <c r="BH194" s="231">
        <f>IF(N194="sníž. přenesená",J194,0)</f>
        <v>0</v>
      </c>
      <c r="BI194" s="231">
        <f>IF(N194="nulová",J194,0)</f>
        <v>0</v>
      </c>
      <c r="BJ194" s="16" t="s">
        <v>82</v>
      </c>
      <c r="BK194" s="231">
        <f>ROUND(I194*H194,2)</f>
        <v>0</v>
      </c>
      <c r="BL194" s="16" t="s">
        <v>142</v>
      </c>
      <c r="BM194" s="230" t="s">
        <v>1374</v>
      </c>
    </row>
    <row r="195" s="2" customFormat="1" ht="16.5" customHeight="1">
      <c r="A195" s="37"/>
      <c r="B195" s="38"/>
      <c r="C195" s="236" t="s">
        <v>235</v>
      </c>
      <c r="D195" s="236" t="s">
        <v>155</v>
      </c>
      <c r="E195" s="237" t="s">
        <v>1256</v>
      </c>
      <c r="F195" s="238" t="s">
        <v>1257</v>
      </c>
      <c r="G195" s="239" t="s">
        <v>158</v>
      </c>
      <c r="H195" s="240">
        <v>0.025000000000000001</v>
      </c>
      <c r="I195" s="241"/>
      <c r="J195" s="242">
        <f>ROUND(I195*H195,2)</f>
        <v>0</v>
      </c>
      <c r="K195" s="243"/>
      <c r="L195" s="244"/>
      <c r="M195" s="245" t="s">
        <v>19</v>
      </c>
      <c r="N195" s="246" t="s">
        <v>45</v>
      </c>
      <c r="O195" s="83"/>
      <c r="P195" s="228">
        <f>O195*H195</f>
        <v>0</v>
      </c>
      <c r="Q195" s="228">
        <v>0.22</v>
      </c>
      <c r="R195" s="228">
        <f>Q195*H195</f>
        <v>0.0055000000000000005</v>
      </c>
      <c r="S195" s="228">
        <v>0</v>
      </c>
      <c r="T195" s="229">
        <f>S195*H195</f>
        <v>0</v>
      </c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R195" s="230" t="s">
        <v>159</v>
      </c>
      <c r="AT195" s="230" t="s">
        <v>155</v>
      </c>
      <c r="AU195" s="230" t="s">
        <v>84</v>
      </c>
      <c r="AY195" s="16" t="s">
        <v>122</v>
      </c>
      <c r="BE195" s="231">
        <f>IF(N195="základní",J195,0)</f>
        <v>0</v>
      </c>
      <c r="BF195" s="231">
        <f>IF(N195="snížená",J195,0)</f>
        <v>0</v>
      </c>
      <c r="BG195" s="231">
        <f>IF(N195="zákl. přenesená",J195,0)</f>
        <v>0</v>
      </c>
      <c r="BH195" s="231">
        <f>IF(N195="sníž. přenesená",J195,0)</f>
        <v>0</v>
      </c>
      <c r="BI195" s="231">
        <f>IF(N195="nulová",J195,0)</f>
        <v>0</v>
      </c>
      <c r="BJ195" s="16" t="s">
        <v>82</v>
      </c>
      <c r="BK195" s="231">
        <f>ROUND(I195*H195,2)</f>
        <v>0</v>
      </c>
      <c r="BL195" s="16" t="s">
        <v>142</v>
      </c>
      <c r="BM195" s="230" t="s">
        <v>1375</v>
      </c>
    </row>
    <row r="196" s="2" customFormat="1">
      <c r="A196" s="37"/>
      <c r="B196" s="38"/>
      <c r="C196" s="39"/>
      <c r="D196" s="232" t="s">
        <v>131</v>
      </c>
      <c r="E196" s="39"/>
      <c r="F196" s="233" t="s">
        <v>1259</v>
      </c>
      <c r="G196" s="39"/>
      <c r="H196" s="39"/>
      <c r="I196" s="135"/>
      <c r="J196" s="39"/>
      <c r="K196" s="39"/>
      <c r="L196" s="43"/>
      <c r="M196" s="234"/>
      <c r="N196" s="235"/>
      <c r="O196" s="83"/>
      <c r="P196" s="83"/>
      <c r="Q196" s="83"/>
      <c r="R196" s="83"/>
      <c r="S196" s="83"/>
      <c r="T196" s="84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T196" s="16" t="s">
        <v>131</v>
      </c>
      <c r="AU196" s="16" t="s">
        <v>84</v>
      </c>
    </row>
    <row r="197" s="13" customFormat="1">
      <c r="A197" s="13"/>
      <c r="B197" s="255"/>
      <c r="C197" s="256"/>
      <c r="D197" s="232" t="s">
        <v>682</v>
      </c>
      <c r="E197" s="256"/>
      <c r="F197" s="257" t="s">
        <v>1376</v>
      </c>
      <c r="G197" s="256"/>
      <c r="H197" s="258">
        <v>0.025000000000000001</v>
      </c>
      <c r="I197" s="259"/>
      <c r="J197" s="256"/>
      <c r="K197" s="256"/>
      <c r="L197" s="260"/>
      <c r="M197" s="261"/>
      <c r="N197" s="262"/>
      <c r="O197" s="262"/>
      <c r="P197" s="262"/>
      <c r="Q197" s="262"/>
      <c r="R197" s="262"/>
      <c r="S197" s="262"/>
      <c r="T197" s="26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64" t="s">
        <v>682</v>
      </c>
      <c r="AU197" s="264" t="s">
        <v>84</v>
      </c>
      <c r="AV197" s="13" t="s">
        <v>84</v>
      </c>
      <c r="AW197" s="13" t="s">
        <v>4</v>
      </c>
      <c r="AX197" s="13" t="s">
        <v>82</v>
      </c>
      <c r="AY197" s="264" t="s">
        <v>122</v>
      </c>
    </row>
    <row r="198" s="2" customFormat="1" ht="21.75" customHeight="1">
      <c r="A198" s="37"/>
      <c r="B198" s="38"/>
      <c r="C198" s="218" t="s">
        <v>206</v>
      </c>
      <c r="D198" s="218" t="s">
        <v>125</v>
      </c>
      <c r="E198" s="219" t="s">
        <v>1377</v>
      </c>
      <c r="F198" s="220" t="s">
        <v>1378</v>
      </c>
      <c r="G198" s="221" t="s">
        <v>543</v>
      </c>
      <c r="H198" s="222">
        <v>1</v>
      </c>
      <c r="I198" s="223"/>
      <c r="J198" s="224">
        <f>ROUND(I198*H198,2)</f>
        <v>0</v>
      </c>
      <c r="K198" s="225"/>
      <c r="L198" s="43"/>
      <c r="M198" s="226" t="s">
        <v>19</v>
      </c>
      <c r="N198" s="227" t="s">
        <v>45</v>
      </c>
      <c r="O198" s="83"/>
      <c r="P198" s="228">
        <f>O198*H198</f>
        <v>0</v>
      </c>
      <c r="Q198" s="228">
        <v>0</v>
      </c>
      <c r="R198" s="228">
        <f>Q198*H198</f>
        <v>0</v>
      </c>
      <c r="S198" s="228">
        <v>0</v>
      </c>
      <c r="T198" s="229">
        <f>S198*H198</f>
        <v>0</v>
      </c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230" t="s">
        <v>142</v>
      </c>
      <c r="AT198" s="230" t="s">
        <v>125</v>
      </c>
      <c r="AU198" s="230" t="s">
        <v>84</v>
      </c>
      <c r="AY198" s="16" t="s">
        <v>122</v>
      </c>
      <c r="BE198" s="231">
        <f>IF(N198="základní",J198,0)</f>
        <v>0</v>
      </c>
      <c r="BF198" s="231">
        <f>IF(N198="snížená",J198,0)</f>
        <v>0</v>
      </c>
      <c r="BG198" s="231">
        <f>IF(N198="zákl. přenesená",J198,0)</f>
        <v>0</v>
      </c>
      <c r="BH198" s="231">
        <f>IF(N198="sníž. přenesená",J198,0)</f>
        <v>0</v>
      </c>
      <c r="BI198" s="231">
        <f>IF(N198="nulová",J198,0)</f>
        <v>0</v>
      </c>
      <c r="BJ198" s="16" t="s">
        <v>82</v>
      </c>
      <c r="BK198" s="231">
        <f>ROUND(I198*H198,2)</f>
        <v>0</v>
      </c>
      <c r="BL198" s="16" t="s">
        <v>142</v>
      </c>
      <c r="BM198" s="230" t="s">
        <v>1379</v>
      </c>
    </row>
    <row r="199" s="2" customFormat="1" ht="16.5" customHeight="1">
      <c r="A199" s="37"/>
      <c r="B199" s="38"/>
      <c r="C199" s="236" t="s">
        <v>1380</v>
      </c>
      <c r="D199" s="236" t="s">
        <v>155</v>
      </c>
      <c r="E199" s="237" t="s">
        <v>1381</v>
      </c>
      <c r="F199" s="238" t="s">
        <v>1382</v>
      </c>
      <c r="G199" s="239" t="s">
        <v>543</v>
      </c>
      <c r="H199" s="240">
        <v>1</v>
      </c>
      <c r="I199" s="241"/>
      <c r="J199" s="242">
        <f>ROUND(I199*H199,2)</f>
        <v>0</v>
      </c>
      <c r="K199" s="243"/>
      <c r="L199" s="244"/>
      <c r="M199" s="245" t="s">
        <v>19</v>
      </c>
      <c r="N199" s="246" t="s">
        <v>45</v>
      </c>
      <c r="O199" s="83"/>
      <c r="P199" s="228">
        <f>O199*H199</f>
        <v>0</v>
      </c>
      <c r="Q199" s="228">
        <v>0</v>
      </c>
      <c r="R199" s="228">
        <f>Q199*H199</f>
        <v>0</v>
      </c>
      <c r="S199" s="228">
        <v>0</v>
      </c>
      <c r="T199" s="229">
        <f>S199*H199</f>
        <v>0</v>
      </c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R199" s="230" t="s">
        <v>159</v>
      </c>
      <c r="AT199" s="230" t="s">
        <v>155</v>
      </c>
      <c r="AU199" s="230" t="s">
        <v>84</v>
      </c>
      <c r="AY199" s="16" t="s">
        <v>122</v>
      </c>
      <c r="BE199" s="231">
        <f>IF(N199="základní",J199,0)</f>
        <v>0</v>
      </c>
      <c r="BF199" s="231">
        <f>IF(N199="snížená",J199,0)</f>
        <v>0</v>
      </c>
      <c r="BG199" s="231">
        <f>IF(N199="zákl. přenesená",J199,0)</f>
        <v>0</v>
      </c>
      <c r="BH199" s="231">
        <f>IF(N199="sníž. přenesená",J199,0)</f>
        <v>0</v>
      </c>
      <c r="BI199" s="231">
        <f>IF(N199="nulová",J199,0)</f>
        <v>0</v>
      </c>
      <c r="BJ199" s="16" t="s">
        <v>82</v>
      </c>
      <c r="BK199" s="231">
        <f>ROUND(I199*H199,2)</f>
        <v>0</v>
      </c>
      <c r="BL199" s="16" t="s">
        <v>142</v>
      </c>
      <c r="BM199" s="230" t="s">
        <v>1383</v>
      </c>
    </row>
    <row r="200" s="2" customFormat="1" ht="16.5" customHeight="1">
      <c r="A200" s="37"/>
      <c r="B200" s="38"/>
      <c r="C200" s="218" t="s">
        <v>1384</v>
      </c>
      <c r="D200" s="218" t="s">
        <v>125</v>
      </c>
      <c r="E200" s="219" t="s">
        <v>1275</v>
      </c>
      <c r="F200" s="220" t="s">
        <v>1276</v>
      </c>
      <c r="G200" s="221" t="s">
        <v>226</v>
      </c>
      <c r="H200" s="222">
        <v>0.001</v>
      </c>
      <c r="I200" s="223"/>
      <c r="J200" s="224">
        <f>ROUND(I200*H200,2)</f>
        <v>0</v>
      </c>
      <c r="K200" s="225"/>
      <c r="L200" s="43"/>
      <c r="M200" s="226" t="s">
        <v>19</v>
      </c>
      <c r="N200" s="227" t="s">
        <v>45</v>
      </c>
      <c r="O200" s="83"/>
      <c r="P200" s="228">
        <f>O200*H200</f>
        <v>0</v>
      </c>
      <c r="Q200" s="228">
        <v>0</v>
      </c>
      <c r="R200" s="228">
        <f>Q200*H200</f>
        <v>0</v>
      </c>
      <c r="S200" s="228">
        <v>0</v>
      </c>
      <c r="T200" s="229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230" t="s">
        <v>142</v>
      </c>
      <c r="AT200" s="230" t="s">
        <v>125</v>
      </c>
      <c r="AU200" s="230" t="s">
        <v>84</v>
      </c>
      <c r="AY200" s="16" t="s">
        <v>122</v>
      </c>
      <c r="BE200" s="231">
        <f>IF(N200="základní",J200,0)</f>
        <v>0</v>
      </c>
      <c r="BF200" s="231">
        <f>IF(N200="snížená",J200,0)</f>
        <v>0</v>
      </c>
      <c r="BG200" s="231">
        <f>IF(N200="zákl. přenesená",J200,0)</f>
        <v>0</v>
      </c>
      <c r="BH200" s="231">
        <f>IF(N200="sníž. přenesená",J200,0)</f>
        <v>0</v>
      </c>
      <c r="BI200" s="231">
        <f>IF(N200="nulová",J200,0)</f>
        <v>0</v>
      </c>
      <c r="BJ200" s="16" t="s">
        <v>82</v>
      </c>
      <c r="BK200" s="231">
        <f>ROUND(I200*H200,2)</f>
        <v>0</v>
      </c>
      <c r="BL200" s="16" t="s">
        <v>142</v>
      </c>
      <c r="BM200" s="230" t="s">
        <v>1385</v>
      </c>
    </row>
    <row r="201" s="2" customFormat="1" ht="16.5" customHeight="1">
      <c r="A201" s="37"/>
      <c r="B201" s="38"/>
      <c r="C201" s="236" t="s">
        <v>1386</v>
      </c>
      <c r="D201" s="236" t="s">
        <v>155</v>
      </c>
      <c r="E201" s="237" t="s">
        <v>1278</v>
      </c>
      <c r="F201" s="238" t="s">
        <v>1279</v>
      </c>
      <c r="G201" s="239" t="s">
        <v>745</v>
      </c>
      <c r="H201" s="240">
        <v>0.02</v>
      </c>
      <c r="I201" s="241"/>
      <c r="J201" s="242">
        <f>ROUND(I201*H201,2)</f>
        <v>0</v>
      </c>
      <c r="K201" s="243"/>
      <c r="L201" s="244"/>
      <c r="M201" s="245" t="s">
        <v>19</v>
      </c>
      <c r="N201" s="246" t="s">
        <v>45</v>
      </c>
      <c r="O201" s="83"/>
      <c r="P201" s="228">
        <f>O201*H201</f>
        <v>0</v>
      </c>
      <c r="Q201" s="228">
        <v>0.001</v>
      </c>
      <c r="R201" s="228">
        <f>Q201*H201</f>
        <v>2.0000000000000002E-05</v>
      </c>
      <c r="S201" s="228">
        <v>0</v>
      </c>
      <c r="T201" s="229">
        <f>S201*H201</f>
        <v>0</v>
      </c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R201" s="230" t="s">
        <v>159</v>
      </c>
      <c r="AT201" s="230" t="s">
        <v>155</v>
      </c>
      <c r="AU201" s="230" t="s">
        <v>84</v>
      </c>
      <c r="AY201" s="16" t="s">
        <v>122</v>
      </c>
      <c r="BE201" s="231">
        <f>IF(N201="základní",J201,0)</f>
        <v>0</v>
      </c>
      <c r="BF201" s="231">
        <f>IF(N201="snížená",J201,0)</f>
        <v>0</v>
      </c>
      <c r="BG201" s="231">
        <f>IF(N201="zákl. přenesená",J201,0)</f>
        <v>0</v>
      </c>
      <c r="BH201" s="231">
        <f>IF(N201="sníž. přenesená",J201,0)</f>
        <v>0</v>
      </c>
      <c r="BI201" s="231">
        <f>IF(N201="nulová",J201,0)</f>
        <v>0</v>
      </c>
      <c r="BJ201" s="16" t="s">
        <v>82</v>
      </c>
      <c r="BK201" s="231">
        <f>ROUND(I201*H201,2)</f>
        <v>0</v>
      </c>
      <c r="BL201" s="16" t="s">
        <v>142</v>
      </c>
      <c r="BM201" s="230" t="s">
        <v>1387</v>
      </c>
    </row>
    <row r="202" s="2" customFormat="1">
      <c r="A202" s="37"/>
      <c r="B202" s="38"/>
      <c r="C202" s="39"/>
      <c r="D202" s="232" t="s">
        <v>131</v>
      </c>
      <c r="E202" s="39"/>
      <c r="F202" s="233" t="s">
        <v>1388</v>
      </c>
      <c r="G202" s="39"/>
      <c r="H202" s="39"/>
      <c r="I202" s="135"/>
      <c r="J202" s="39"/>
      <c r="K202" s="39"/>
      <c r="L202" s="43"/>
      <c r="M202" s="234"/>
      <c r="N202" s="235"/>
      <c r="O202" s="83"/>
      <c r="P202" s="83"/>
      <c r="Q202" s="83"/>
      <c r="R202" s="83"/>
      <c r="S202" s="83"/>
      <c r="T202" s="84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T202" s="16" t="s">
        <v>131</v>
      </c>
      <c r="AU202" s="16" t="s">
        <v>84</v>
      </c>
    </row>
    <row r="203" s="2" customFormat="1" ht="16.5" customHeight="1">
      <c r="A203" s="37"/>
      <c r="B203" s="38"/>
      <c r="C203" s="218" t="s">
        <v>217</v>
      </c>
      <c r="D203" s="218" t="s">
        <v>125</v>
      </c>
      <c r="E203" s="219" t="s">
        <v>1309</v>
      </c>
      <c r="F203" s="220" t="s">
        <v>1310</v>
      </c>
      <c r="G203" s="221" t="s">
        <v>141</v>
      </c>
      <c r="H203" s="222">
        <v>0.089999999999999997</v>
      </c>
      <c r="I203" s="223"/>
      <c r="J203" s="224">
        <f>ROUND(I203*H203,2)</f>
        <v>0</v>
      </c>
      <c r="K203" s="225"/>
      <c r="L203" s="43"/>
      <c r="M203" s="226" t="s">
        <v>19</v>
      </c>
      <c r="N203" s="227" t="s">
        <v>45</v>
      </c>
      <c r="O203" s="83"/>
      <c r="P203" s="228">
        <f>O203*H203</f>
        <v>0</v>
      </c>
      <c r="Q203" s="228">
        <v>0</v>
      </c>
      <c r="R203" s="228">
        <f>Q203*H203</f>
        <v>0</v>
      </c>
      <c r="S203" s="228">
        <v>0</v>
      </c>
      <c r="T203" s="229">
        <f>S203*H203</f>
        <v>0</v>
      </c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R203" s="230" t="s">
        <v>142</v>
      </c>
      <c r="AT203" s="230" t="s">
        <v>125</v>
      </c>
      <c r="AU203" s="230" t="s">
        <v>84</v>
      </c>
      <c r="AY203" s="16" t="s">
        <v>122</v>
      </c>
      <c r="BE203" s="231">
        <f>IF(N203="základní",J203,0)</f>
        <v>0</v>
      </c>
      <c r="BF203" s="231">
        <f>IF(N203="snížená",J203,0)</f>
        <v>0</v>
      </c>
      <c r="BG203" s="231">
        <f>IF(N203="zákl. přenesená",J203,0)</f>
        <v>0</v>
      </c>
      <c r="BH203" s="231">
        <f>IF(N203="sníž. přenesená",J203,0)</f>
        <v>0</v>
      </c>
      <c r="BI203" s="231">
        <f>IF(N203="nulová",J203,0)</f>
        <v>0</v>
      </c>
      <c r="BJ203" s="16" t="s">
        <v>82</v>
      </c>
      <c r="BK203" s="231">
        <f>ROUND(I203*H203,2)</f>
        <v>0</v>
      </c>
      <c r="BL203" s="16" t="s">
        <v>142</v>
      </c>
      <c r="BM203" s="230" t="s">
        <v>1389</v>
      </c>
    </row>
    <row r="204" s="2" customFormat="1" ht="16.5" customHeight="1">
      <c r="A204" s="37"/>
      <c r="B204" s="38"/>
      <c r="C204" s="236" t="s">
        <v>1390</v>
      </c>
      <c r="D204" s="236" t="s">
        <v>155</v>
      </c>
      <c r="E204" s="237" t="s">
        <v>1312</v>
      </c>
      <c r="F204" s="238" t="s">
        <v>1313</v>
      </c>
      <c r="G204" s="239" t="s">
        <v>158</v>
      </c>
      <c r="H204" s="240">
        <v>0.0089999999999999993</v>
      </c>
      <c r="I204" s="241"/>
      <c r="J204" s="242">
        <f>ROUND(I204*H204,2)</f>
        <v>0</v>
      </c>
      <c r="K204" s="243"/>
      <c r="L204" s="244"/>
      <c r="M204" s="245" t="s">
        <v>19</v>
      </c>
      <c r="N204" s="246" t="s">
        <v>45</v>
      </c>
      <c r="O204" s="83"/>
      <c r="P204" s="228">
        <f>O204*H204</f>
        <v>0</v>
      </c>
      <c r="Q204" s="228">
        <v>0.59999999999999998</v>
      </c>
      <c r="R204" s="228">
        <f>Q204*H204</f>
        <v>0.0053999999999999994</v>
      </c>
      <c r="S204" s="228">
        <v>0</v>
      </c>
      <c r="T204" s="229">
        <f>S204*H204</f>
        <v>0</v>
      </c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R204" s="230" t="s">
        <v>159</v>
      </c>
      <c r="AT204" s="230" t="s">
        <v>155</v>
      </c>
      <c r="AU204" s="230" t="s">
        <v>84</v>
      </c>
      <c r="AY204" s="16" t="s">
        <v>122</v>
      </c>
      <c r="BE204" s="231">
        <f>IF(N204="základní",J204,0)</f>
        <v>0</v>
      </c>
      <c r="BF204" s="231">
        <f>IF(N204="snížená",J204,0)</f>
        <v>0</v>
      </c>
      <c r="BG204" s="231">
        <f>IF(N204="zákl. přenesená",J204,0)</f>
        <v>0</v>
      </c>
      <c r="BH204" s="231">
        <f>IF(N204="sníž. přenesená",J204,0)</f>
        <v>0</v>
      </c>
      <c r="BI204" s="231">
        <f>IF(N204="nulová",J204,0)</f>
        <v>0</v>
      </c>
      <c r="BJ204" s="16" t="s">
        <v>82</v>
      </c>
      <c r="BK204" s="231">
        <f>ROUND(I204*H204,2)</f>
        <v>0</v>
      </c>
      <c r="BL204" s="16" t="s">
        <v>142</v>
      </c>
      <c r="BM204" s="230" t="s">
        <v>1391</v>
      </c>
    </row>
    <row r="205" s="2" customFormat="1" ht="16.5" customHeight="1">
      <c r="A205" s="37"/>
      <c r="B205" s="38"/>
      <c r="C205" s="218" t="s">
        <v>192</v>
      </c>
      <c r="D205" s="218" t="s">
        <v>125</v>
      </c>
      <c r="E205" s="219" t="s">
        <v>1317</v>
      </c>
      <c r="F205" s="220" t="s">
        <v>1318</v>
      </c>
      <c r="G205" s="221" t="s">
        <v>158</v>
      </c>
      <c r="H205" s="222">
        <v>0.029999999999999999</v>
      </c>
      <c r="I205" s="223"/>
      <c r="J205" s="224">
        <f>ROUND(I205*H205,2)</f>
        <v>0</v>
      </c>
      <c r="K205" s="225"/>
      <c r="L205" s="43"/>
      <c r="M205" s="226" t="s">
        <v>19</v>
      </c>
      <c r="N205" s="227" t="s">
        <v>45</v>
      </c>
      <c r="O205" s="83"/>
      <c r="P205" s="228">
        <f>O205*H205</f>
        <v>0</v>
      </c>
      <c r="Q205" s="228">
        <v>0</v>
      </c>
      <c r="R205" s="228">
        <f>Q205*H205</f>
        <v>0</v>
      </c>
      <c r="S205" s="228">
        <v>0</v>
      </c>
      <c r="T205" s="229">
        <f>S205*H205</f>
        <v>0</v>
      </c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R205" s="230" t="s">
        <v>142</v>
      </c>
      <c r="AT205" s="230" t="s">
        <v>125</v>
      </c>
      <c r="AU205" s="230" t="s">
        <v>84</v>
      </c>
      <c r="AY205" s="16" t="s">
        <v>122</v>
      </c>
      <c r="BE205" s="231">
        <f>IF(N205="základní",J205,0)</f>
        <v>0</v>
      </c>
      <c r="BF205" s="231">
        <f>IF(N205="snížená",J205,0)</f>
        <v>0</v>
      </c>
      <c r="BG205" s="231">
        <f>IF(N205="zákl. přenesená",J205,0)</f>
        <v>0</v>
      </c>
      <c r="BH205" s="231">
        <f>IF(N205="sníž. přenesená",J205,0)</f>
        <v>0</v>
      </c>
      <c r="BI205" s="231">
        <f>IF(N205="nulová",J205,0)</f>
        <v>0</v>
      </c>
      <c r="BJ205" s="16" t="s">
        <v>82</v>
      </c>
      <c r="BK205" s="231">
        <f>ROUND(I205*H205,2)</f>
        <v>0</v>
      </c>
      <c r="BL205" s="16" t="s">
        <v>142</v>
      </c>
      <c r="BM205" s="230" t="s">
        <v>1392</v>
      </c>
    </row>
    <row r="206" s="2" customFormat="1">
      <c r="A206" s="37"/>
      <c r="B206" s="38"/>
      <c r="C206" s="39"/>
      <c r="D206" s="232" t="s">
        <v>131</v>
      </c>
      <c r="E206" s="39"/>
      <c r="F206" s="233" t="s">
        <v>1393</v>
      </c>
      <c r="G206" s="39"/>
      <c r="H206" s="39"/>
      <c r="I206" s="135"/>
      <c r="J206" s="39"/>
      <c r="K206" s="39"/>
      <c r="L206" s="43"/>
      <c r="M206" s="234"/>
      <c r="N206" s="235"/>
      <c r="O206" s="83"/>
      <c r="P206" s="83"/>
      <c r="Q206" s="83"/>
      <c r="R206" s="83"/>
      <c r="S206" s="83"/>
      <c r="T206" s="84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T206" s="16" t="s">
        <v>131</v>
      </c>
      <c r="AU206" s="16" t="s">
        <v>84</v>
      </c>
    </row>
    <row r="207" s="2" customFormat="1" ht="16.5" customHeight="1">
      <c r="A207" s="37"/>
      <c r="B207" s="38"/>
      <c r="C207" s="236" t="s">
        <v>240</v>
      </c>
      <c r="D207" s="236" t="s">
        <v>155</v>
      </c>
      <c r="E207" s="237" t="s">
        <v>1321</v>
      </c>
      <c r="F207" s="238" t="s">
        <v>1322</v>
      </c>
      <c r="G207" s="239" t="s">
        <v>158</v>
      </c>
      <c r="H207" s="240">
        <v>0.029999999999999999</v>
      </c>
      <c r="I207" s="241"/>
      <c r="J207" s="242">
        <f>ROUND(I207*H207,2)</f>
        <v>0</v>
      </c>
      <c r="K207" s="243"/>
      <c r="L207" s="244"/>
      <c r="M207" s="245" t="s">
        <v>19</v>
      </c>
      <c r="N207" s="246" t="s">
        <v>45</v>
      </c>
      <c r="O207" s="83"/>
      <c r="P207" s="228">
        <f>O207*H207</f>
        <v>0</v>
      </c>
      <c r="Q207" s="228">
        <v>0</v>
      </c>
      <c r="R207" s="228">
        <f>Q207*H207</f>
        <v>0</v>
      </c>
      <c r="S207" s="228">
        <v>0</v>
      </c>
      <c r="T207" s="229">
        <f>S207*H207</f>
        <v>0</v>
      </c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R207" s="230" t="s">
        <v>159</v>
      </c>
      <c r="AT207" s="230" t="s">
        <v>155</v>
      </c>
      <c r="AU207" s="230" t="s">
        <v>84</v>
      </c>
      <c r="AY207" s="16" t="s">
        <v>122</v>
      </c>
      <c r="BE207" s="231">
        <f>IF(N207="základní",J207,0)</f>
        <v>0</v>
      </c>
      <c r="BF207" s="231">
        <f>IF(N207="snížená",J207,0)</f>
        <v>0</v>
      </c>
      <c r="BG207" s="231">
        <f>IF(N207="zákl. přenesená",J207,0)</f>
        <v>0</v>
      </c>
      <c r="BH207" s="231">
        <f>IF(N207="sníž. přenesená",J207,0)</f>
        <v>0</v>
      </c>
      <c r="BI207" s="231">
        <f>IF(N207="nulová",J207,0)</f>
        <v>0</v>
      </c>
      <c r="BJ207" s="16" t="s">
        <v>82</v>
      </c>
      <c r="BK207" s="231">
        <f>ROUND(I207*H207,2)</f>
        <v>0</v>
      </c>
      <c r="BL207" s="16" t="s">
        <v>142</v>
      </c>
      <c r="BM207" s="230" t="s">
        <v>1394</v>
      </c>
    </row>
    <row r="208" s="12" customFormat="1" ht="22.8" customHeight="1">
      <c r="A208" s="12"/>
      <c r="B208" s="202"/>
      <c r="C208" s="203"/>
      <c r="D208" s="204" t="s">
        <v>73</v>
      </c>
      <c r="E208" s="216" t="s">
        <v>666</v>
      </c>
      <c r="F208" s="216" t="s">
        <v>1395</v>
      </c>
      <c r="G208" s="203"/>
      <c r="H208" s="203"/>
      <c r="I208" s="206"/>
      <c r="J208" s="217">
        <f>BK208</f>
        <v>0</v>
      </c>
      <c r="K208" s="203"/>
      <c r="L208" s="208"/>
      <c r="M208" s="209"/>
      <c r="N208" s="210"/>
      <c r="O208" s="210"/>
      <c r="P208" s="211">
        <f>SUM(P209:P246)</f>
        <v>0</v>
      </c>
      <c r="Q208" s="210"/>
      <c r="R208" s="211">
        <f>SUM(R209:R246)</f>
        <v>19.742872999999999</v>
      </c>
      <c r="S208" s="210"/>
      <c r="T208" s="212">
        <f>SUM(T209:T246)</f>
        <v>0</v>
      </c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R208" s="213" t="s">
        <v>82</v>
      </c>
      <c r="AT208" s="214" t="s">
        <v>73</v>
      </c>
      <c r="AU208" s="214" t="s">
        <v>82</v>
      </c>
      <c r="AY208" s="213" t="s">
        <v>122</v>
      </c>
      <c r="BK208" s="215">
        <f>SUM(BK209:BK246)</f>
        <v>0</v>
      </c>
    </row>
    <row r="209" s="2" customFormat="1" ht="16.5" customHeight="1">
      <c r="A209" s="37"/>
      <c r="B209" s="38"/>
      <c r="C209" s="218" t="s">
        <v>246</v>
      </c>
      <c r="D209" s="218" t="s">
        <v>125</v>
      </c>
      <c r="E209" s="219" t="s">
        <v>1396</v>
      </c>
      <c r="F209" s="220" t="s">
        <v>1397</v>
      </c>
      <c r="G209" s="221" t="s">
        <v>141</v>
      </c>
      <c r="H209" s="222">
        <v>636</v>
      </c>
      <c r="I209" s="223"/>
      <c r="J209" s="224">
        <f>ROUND(I209*H209,2)</f>
        <v>0</v>
      </c>
      <c r="K209" s="225"/>
      <c r="L209" s="43"/>
      <c r="M209" s="226" t="s">
        <v>19</v>
      </c>
      <c r="N209" s="227" t="s">
        <v>45</v>
      </c>
      <c r="O209" s="83"/>
      <c r="P209" s="228">
        <f>O209*H209</f>
        <v>0</v>
      </c>
      <c r="Q209" s="228">
        <v>0</v>
      </c>
      <c r="R209" s="228">
        <f>Q209*H209</f>
        <v>0</v>
      </c>
      <c r="S209" s="228">
        <v>0</v>
      </c>
      <c r="T209" s="229">
        <f>S209*H209</f>
        <v>0</v>
      </c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R209" s="230" t="s">
        <v>142</v>
      </c>
      <c r="AT209" s="230" t="s">
        <v>125</v>
      </c>
      <c r="AU209" s="230" t="s">
        <v>84</v>
      </c>
      <c r="AY209" s="16" t="s">
        <v>122</v>
      </c>
      <c r="BE209" s="231">
        <f>IF(N209="základní",J209,0)</f>
        <v>0</v>
      </c>
      <c r="BF209" s="231">
        <f>IF(N209="snížená",J209,0)</f>
        <v>0</v>
      </c>
      <c r="BG209" s="231">
        <f>IF(N209="zákl. přenesená",J209,0)</f>
        <v>0</v>
      </c>
      <c r="BH209" s="231">
        <f>IF(N209="sníž. přenesená",J209,0)</f>
        <v>0</v>
      </c>
      <c r="BI209" s="231">
        <f>IF(N209="nulová",J209,0)</f>
        <v>0</v>
      </c>
      <c r="BJ209" s="16" t="s">
        <v>82</v>
      </c>
      <c r="BK209" s="231">
        <f>ROUND(I209*H209,2)</f>
        <v>0</v>
      </c>
      <c r="BL209" s="16" t="s">
        <v>142</v>
      </c>
      <c r="BM209" s="230" t="s">
        <v>1398</v>
      </c>
    </row>
    <row r="210" s="2" customFormat="1">
      <c r="A210" s="37"/>
      <c r="B210" s="38"/>
      <c r="C210" s="39"/>
      <c r="D210" s="232" t="s">
        <v>131</v>
      </c>
      <c r="E210" s="39"/>
      <c r="F210" s="233" t="s">
        <v>1399</v>
      </c>
      <c r="G210" s="39"/>
      <c r="H210" s="39"/>
      <c r="I210" s="135"/>
      <c r="J210" s="39"/>
      <c r="K210" s="39"/>
      <c r="L210" s="43"/>
      <c r="M210" s="234"/>
      <c r="N210" s="235"/>
      <c r="O210" s="83"/>
      <c r="P210" s="83"/>
      <c r="Q210" s="83"/>
      <c r="R210" s="83"/>
      <c r="S210" s="83"/>
      <c r="T210" s="84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T210" s="16" t="s">
        <v>131</v>
      </c>
      <c r="AU210" s="16" t="s">
        <v>84</v>
      </c>
    </row>
    <row r="211" s="13" customFormat="1">
      <c r="A211" s="13"/>
      <c r="B211" s="255"/>
      <c r="C211" s="256"/>
      <c r="D211" s="232" t="s">
        <v>682</v>
      </c>
      <c r="E211" s="256"/>
      <c r="F211" s="257" t="s">
        <v>1400</v>
      </c>
      <c r="G211" s="256"/>
      <c r="H211" s="258">
        <v>636</v>
      </c>
      <c r="I211" s="259"/>
      <c r="J211" s="256"/>
      <c r="K211" s="256"/>
      <c r="L211" s="260"/>
      <c r="M211" s="261"/>
      <c r="N211" s="262"/>
      <c r="O211" s="262"/>
      <c r="P211" s="262"/>
      <c r="Q211" s="262"/>
      <c r="R211" s="262"/>
      <c r="S211" s="262"/>
      <c r="T211" s="26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64" t="s">
        <v>682</v>
      </c>
      <c r="AU211" s="264" t="s">
        <v>84</v>
      </c>
      <c r="AV211" s="13" t="s">
        <v>84</v>
      </c>
      <c r="AW211" s="13" t="s">
        <v>4</v>
      </c>
      <c r="AX211" s="13" t="s">
        <v>82</v>
      </c>
      <c r="AY211" s="264" t="s">
        <v>122</v>
      </c>
    </row>
    <row r="212" s="2" customFormat="1" ht="21.75" customHeight="1">
      <c r="A212" s="37"/>
      <c r="B212" s="38"/>
      <c r="C212" s="218" t="s">
        <v>250</v>
      </c>
      <c r="D212" s="218" t="s">
        <v>125</v>
      </c>
      <c r="E212" s="219" t="s">
        <v>1401</v>
      </c>
      <c r="F212" s="220" t="s">
        <v>1402</v>
      </c>
      <c r="G212" s="221" t="s">
        <v>141</v>
      </c>
      <c r="H212" s="222">
        <v>22</v>
      </c>
      <c r="I212" s="223"/>
      <c r="J212" s="224">
        <f>ROUND(I212*H212,2)</f>
        <v>0</v>
      </c>
      <c r="K212" s="225"/>
      <c r="L212" s="43"/>
      <c r="M212" s="226" t="s">
        <v>19</v>
      </c>
      <c r="N212" s="227" t="s">
        <v>45</v>
      </c>
      <c r="O212" s="83"/>
      <c r="P212" s="228">
        <f>O212*H212</f>
        <v>0</v>
      </c>
      <c r="Q212" s="228">
        <v>0</v>
      </c>
      <c r="R212" s="228">
        <f>Q212*H212</f>
        <v>0</v>
      </c>
      <c r="S212" s="228">
        <v>0</v>
      </c>
      <c r="T212" s="229">
        <f>S212*H212</f>
        <v>0</v>
      </c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R212" s="230" t="s">
        <v>142</v>
      </c>
      <c r="AT212" s="230" t="s">
        <v>125</v>
      </c>
      <c r="AU212" s="230" t="s">
        <v>84</v>
      </c>
      <c r="AY212" s="16" t="s">
        <v>122</v>
      </c>
      <c r="BE212" s="231">
        <f>IF(N212="základní",J212,0)</f>
        <v>0</v>
      </c>
      <c r="BF212" s="231">
        <f>IF(N212="snížená",J212,0)</f>
        <v>0</v>
      </c>
      <c r="BG212" s="231">
        <f>IF(N212="zákl. přenesená",J212,0)</f>
        <v>0</v>
      </c>
      <c r="BH212" s="231">
        <f>IF(N212="sníž. přenesená",J212,0)</f>
        <v>0</v>
      </c>
      <c r="BI212" s="231">
        <f>IF(N212="nulová",J212,0)</f>
        <v>0</v>
      </c>
      <c r="BJ212" s="16" t="s">
        <v>82</v>
      </c>
      <c r="BK212" s="231">
        <f>ROUND(I212*H212,2)</f>
        <v>0</v>
      </c>
      <c r="BL212" s="16" t="s">
        <v>142</v>
      </c>
      <c r="BM212" s="230" t="s">
        <v>1403</v>
      </c>
    </row>
    <row r="213" s="2" customFormat="1">
      <c r="A213" s="37"/>
      <c r="B213" s="38"/>
      <c r="C213" s="39"/>
      <c r="D213" s="232" t="s">
        <v>131</v>
      </c>
      <c r="E213" s="39"/>
      <c r="F213" s="233" t="s">
        <v>1399</v>
      </c>
      <c r="G213" s="39"/>
      <c r="H213" s="39"/>
      <c r="I213" s="135"/>
      <c r="J213" s="39"/>
      <c r="K213" s="39"/>
      <c r="L213" s="43"/>
      <c r="M213" s="234"/>
      <c r="N213" s="235"/>
      <c r="O213" s="83"/>
      <c r="P213" s="83"/>
      <c r="Q213" s="83"/>
      <c r="R213" s="83"/>
      <c r="S213" s="83"/>
      <c r="T213" s="84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T213" s="16" t="s">
        <v>131</v>
      </c>
      <c r="AU213" s="16" t="s">
        <v>84</v>
      </c>
    </row>
    <row r="214" s="13" customFormat="1">
      <c r="A214" s="13"/>
      <c r="B214" s="255"/>
      <c r="C214" s="256"/>
      <c r="D214" s="232" t="s">
        <v>682</v>
      </c>
      <c r="E214" s="256"/>
      <c r="F214" s="257" t="s">
        <v>1404</v>
      </c>
      <c r="G214" s="256"/>
      <c r="H214" s="258">
        <v>22</v>
      </c>
      <c r="I214" s="259"/>
      <c r="J214" s="256"/>
      <c r="K214" s="256"/>
      <c r="L214" s="260"/>
      <c r="M214" s="261"/>
      <c r="N214" s="262"/>
      <c r="O214" s="262"/>
      <c r="P214" s="262"/>
      <c r="Q214" s="262"/>
      <c r="R214" s="262"/>
      <c r="S214" s="262"/>
      <c r="T214" s="26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64" t="s">
        <v>682</v>
      </c>
      <c r="AU214" s="264" t="s">
        <v>84</v>
      </c>
      <c r="AV214" s="13" t="s">
        <v>84</v>
      </c>
      <c r="AW214" s="13" t="s">
        <v>4</v>
      </c>
      <c r="AX214" s="13" t="s">
        <v>82</v>
      </c>
      <c r="AY214" s="264" t="s">
        <v>122</v>
      </c>
    </row>
    <row r="215" s="2" customFormat="1" ht="16.5" customHeight="1">
      <c r="A215" s="37"/>
      <c r="B215" s="38"/>
      <c r="C215" s="236" t="s">
        <v>255</v>
      </c>
      <c r="D215" s="236" t="s">
        <v>155</v>
      </c>
      <c r="E215" s="237" t="s">
        <v>1405</v>
      </c>
      <c r="F215" s="238" t="s">
        <v>1406</v>
      </c>
      <c r="G215" s="239" t="s">
        <v>1407</v>
      </c>
      <c r="H215" s="240">
        <v>0.26300000000000001</v>
      </c>
      <c r="I215" s="241"/>
      <c r="J215" s="242">
        <f>ROUND(I215*H215,2)</f>
        <v>0</v>
      </c>
      <c r="K215" s="243"/>
      <c r="L215" s="244"/>
      <c r="M215" s="245" t="s">
        <v>19</v>
      </c>
      <c r="N215" s="246" t="s">
        <v>45</v>
      </c>
      <c r="O215" s="83"/>
      <c r="P215" s="228">
        <f>O215*H215</f>
        <v>0</v>
      </c>
      <c r="Q215" s="228">
        <v>0.001</v>
      </c>
      <c r="R215" s="228">
        <f>Q215*H215</f>
        <v>0.000263</v>
      </c>
      <c r="S215" s="228">
        <v>0</v>
      </c>
      <c r="T215" s="229">
        <f>S215*H215</f>
        <v>0</v>
      </c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R215" s="230" t="s">
        <v>159</v>
      </c>
      <c r="AT215" s="230" t="s">
        <v>155</v>
      </c>
      <c r="AU215" s="230" t="s">
        <v>84</v>
      </c>
      <c r="AY215" s="16" t="s">
        <v>122</v>
      </c>
      <c r="BE215" s="231">
        <f>IF(N215="základní",J215,0)</f>
        <v>0</v>
      </c>
      <c r="BF215" s="231">
        <f>IF(N215="snížená",J215,0)</f>
        <v>0</v>
      </c>
      <c r="BG215" s="231">
        <f>IF(N215="zákl. přenesená",J215,0)</f>
        <v>0</v>
      </c>
      <c r="BH215" s="231">
        <f>IF(N215="sníž. přenesená",J215,0)</f>
        <v>0</v>
      </c>
      <c r="BI215" s="231">
        <f>IF(N215="nulová",J215,0)</f>
        <v>0</v>
      </c>
      <c r="BJ215" s="16" t="s">
        <v>82</v>
      </c>
      <c r="BK215" s="231">
        <f>ROUND(I215*H215,2)</f>
        <v>0</v>
      </c>
      <c r="BL215" s="16" t="s">
        <v>142</v>
      </c>
      <c r="BM215" s="230" t="s">
        <v>1408</v>
      </c>
    </row>
    <row r="216" s="2" customFormat="1">
      <c r="A216" s="37"/>
      <c r="B216" s="38"/>
      <c r="C216" s="39"/>
      <c r="D216" s="232" t="s">
        <v>131</v>
      </c>
      <c r="E216" s="39"/>
      <c r="F216" s="233" t="s">
        <v>1409</v>
      </c>
      <c r="G216" s="39"/>
      <c r="H216" s="39"/>
      <c r="I216" s="135"/>
      <c r="J216" s="39"/>
      <c r="K216" s="39"/>
      <c r="L216" s="43"/>
      <c r="M216" s="234"/>
      <c r="N216" s="235"/>
      <c r="O216" s="83"/>
      <c r="P216" s="83"/>
      <c r="Q216" s="83"/>
      <c r="R216" s="83"/>
      <c r="S216" s="83"/>
      <c r="T216" s="84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T216" s="16" t="s">
        <v>131</v>
      </c>
      <c r="AU216" s="16" t="s">
        <v>84</v>
      </c>
    </row>
    <row r="217" s="2" customFormat="1" ht="16.5" customHeight="1">
      <c r="A217" s="37"/>
      <c r="B217" s="38"/>
      <c r="C217" s="218" t="s">
        <v>1410</v>
      </c>
      <c r="D217" s="218" t="s">
        <v>125</v>
      </c>
      <c r="E217" s="219" t="s">
        <v>908</v>
      </c>
      <c r="F217" s="220" t="s">
        <v>909</v>
      </c>
      <c r="G217" s="221" t="s">
        <v>232</v>
      </c>
      <c r="H217" s="222">
        <v>87</v>
      </c>
      <c r="I217" s="223"/>
      <c r="J217" s="224">
        <f>ROUND(I217*H217,2)</f>
        <v>0</v>
      </c>
      <c r="K217" s="225"/>
      <c r="L217" s="43"/>
      <c r="M217" s="226" t="s">
        <v>19</v>
      </c>
      <c r="N217" s="227" t="s">
        <v>45</v>
      </c>
      <c r="O217" s="83"/>
      <c r="P217" s="228">
        <f>O217*H217</f>
        <v>0</v>
      </c>
      <c r="Q217" s="228">
        <v>3.0000000000000001E-05</v>
      </c>
      <c r="R217" s="228">
        <f>Q217*H217</f>
        <v>0.0026099999999999999</v>
      </c>
      <c r="S217" s="228">
        <v>0</v>
      </c>
      <c r="T217" s="229">
        <f>S217*H217</f>
        <v>0</v>
      </c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R217" s="230" t="s">
        <v>142</v>
      </c>
      <c r="AT217" s="230" t="s">
        <v>125</v>
      </c>
      <c r="AU217" s="230" t="s">
        <v>84</v>
      </c>
      <c r="AY217" s="16" t="s">
        <v>122</v>
      </c>
      <c r="BE217" s="231">
        <f>IF(N217="základní",J217,0)</f>
        <v>0</v>
      </c>
      <c r="BF217" s="231">
        <f>IF(N217="snížená",J217,0)</f>
        <v>0</v>
      </c>
      <c r="BG217" s="231">
        <f>IF(N217="zákl. přenesená",J217,0)</f>
        <v>0</v>
      </c>
      <c r="BH217" s="231">
        <f>IF(N217="sníž. přenesená",J217,0)</f>
        <v>0</v>
      </c>
      <c r="BI217" s="231">
        <f>IF(N217="nulová",J217,0)</f>
        <v>0</v>
      </c>
      <c r="BJ217" s="16" t="s">
        <v>82</v>
      </c>
      <c r="BK217" s="231">
        <f>ROUND(I217*H217,2)</f>
        <v>0</v>
      </c>
      <c r="BL217" s="16" t="s">
        <v>142</v>
      </c>
      <c r="BM217" s="230" t="s">
        <v>1411</v>
      </c>
    </row>
    <row r="218" s="2" customFormat="1" ht="16.5" customHeight="1">
      <c r="A218" s="37"/>
      <c r="B218" s="38"/>
      <c r="C218" s="236" t="s">
        <v>1412</v>
      </c>
      <c r="D218" s="236" t="s">
        <v>155</v>
      </c>
      <c r="E218" s="237" t="s">
        <v>1331</v>
      </c>
      <c r="F218" s="238" t="s">
        <v>913</v>
      </c>
      <c r="G218" s="239" t="s">
        <v>232</v>
      </c>
      <c r="H218" s="240">
        <v>92.219999999999999</v>
      </c>
      <c r="I218" s="241"/>
      <c r="J218" s="242">
        <f>ROUND(I218*H218,2)</f>
        <v>0</v>
      </c>
      <c r="K218" s="243"/>
      <c r="L218" s="244"/>
      <c r="M218" s="245" t="s">
        <v>19</v>
      </c>
      <c r="N218" s="246" t="s">
        <v>45</v>
      </c>
      <c r="O218" s="83"/>
      <c r="P218" s="228">
        <f>O218*H218</f>
        <v>0</v>
      </c>
      <c r="Q218" s="228">
        <v>0</v>
      </c>
      <c r="R218" s="228">
        <f>Q218*H218</f>
        <v>0</v>
      </c>
      <c r="S218" s="228">
        <v>0</v>
      </c>
      <c r="T218" s="229">
        <f>S218*H218</f>
        <v>0</v>
      </c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R218" s="230" t="s">
        <v>159</v>
      </c>
      <c r="AT218" s="230" t="s">
        <v>155</v>
      </c>
      <c r="AU218" s="230" t="s">
        <v>84</v>
      </c>
      <c r="AY218" s="16" t="s">
        <v>122</v>
      </c>
      <c r="BE218" s="231">
        <f>IF(N218="základní",J218,0)</f>
        <v>0</v>
      </c>
      <c r="BF218" s="231">
        <f>IF(N218="snížená",J218,0)</f>
        <v>0</v>
      </c>
      <c r="BG218" s="231">
        <f>IF(N218="zákl. přenesená",J218,0)</f>
        <v>0</v>
      </c>
      <c r="BH218" s="231">
        <f>IF(N218="sníž. přenesená",J218,0)</f>
        <v>0</v>
      </c>
      <c r="BI218" s="231">
        <f>IF(N218="nulová",J218,0)</f>
        <v>0</v>
      </c>
      <c r="BJ218" s="16" t="s">
        <v>82</v>
      </c>
      <c r="BK218" s="231">
        <f>ROUND(I218*H218,2)</f>
        <v>0</v>
      </c>
      <c r="BL218" s="16" t="s">
        <v>142</v>
      </c>
      <c r="BM218" s="230" t="s">
        <v>1413</v>
      </c>
    </row>
    <row r="219" s="2" customFormat="1">
      <c r="A219" s="37"/>
      <c r="B219" s="38"/>
      <c r="C219" s="39"/>
      <c r="D219" s="232" t="s">
        <v>131</v>
      </c>
      <c r="E219" s="39"/>
      <c r="F219" s="233" t="s">
        <v>915</v>
      </c>
      <c r="G219" s="39"/>
      <c r="H219" s="39"/>
      <c r="I219" s="135"/>
      <c r="J219" s="39"/>
      <c r="K219" s="39"/>
      <c r="L219" s="43"/>
      <c r="M219" s="234"/>
      <c r="N219" s="235"/>
      <c r="O219" s="83"/>
      <c r="P219" s="83"/>
      <c r="Q219" s="83"/>
      <c r="R219" s="83"/>
      <c r="S219" s="83"/>
      <c r="T219" s="84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T219" s="16" t="s">
        <v>131</v>
      </c>
      <c r="AU219" s="16" t="s">
        <v>84</v>
      </c>
    </row>
    <row r="220" s="13" customFormat="1">
      <c r="A220" s="13"/>
      <c r="B220" s="255"/>
      <c r="C220" s="256"/>
      <c r="D220" s="232" t="s">
        <v>682</v>
      </c>
      <c r="E220" s="256"/>
      <c r="F220" s="257" t="s">
        <v>1414</v>
      </c>
      <c r="G220" s="256"/>
      <c r="H220" s="258">
        <v>92.219999999999999</v>
      </c>
      <c r="I220" s="259"/>
      <c r="J220" s="256"/>
      <c r="K220" s="256"/>
      <c r="L220" s="260"/>
      <c r="M220" s="261"/>
      <c r="N220" s="262"/>
      <c r="O220" s="262"/>
      <c r="P220" s="262"/>
      <c r="Q220" s="262"/>
      <c r="R220" s="262"/>
      <c r="S220" s="262"/>
      <c r="T220" s="26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64" t="s">
        <v>682</v>
      </c>
      <c r="AU220" s="264" t="s">
        <v>84</v>
      </c>
      <c r="AV220" s="13" t="s">
        <v>84</v>
      </c>
      <c r="AW220" s="13" t="s">
        <v>4</v>
      </c>
      <c r="AX220" s="13" t="s">
        <v>82</v>
      </c>
      <c r="AY220" s="264" t="s">
        <v>122</v>
      </c>
    </row>
    <row r="221" s="2" customFormat="1" ht="16.5" customHeight="1">
      <c r="A221" s="37"/>
      <c r="B221" s="38"/>
      <c r="C221" s="218" t="s">
        <v>656</v>
      </c>
      <c r="D221" s="218" t="s">
        <v>125</v>
      </c>
      <c r="E221" s="219" t="s">
        <v>1415</v>
      </c>
      <c r="F221" s="220" t="s">
        <v>1416</v>
      </c>
      <c r="G221" s="221" t="s">
        <v>141</v>
      </c>
      <c r="H221" s="222">
        <v>318</v>
      </c>
      <c r="I221" s="223"/>
      <c r="J221" s="224">
        <f>ROUND(I221*H221,2)</f>
        <v>0</v>
      </c>
      <c r="K221" s="225"/>
      <c r="L221" s="43"/>
      <c r="M221" s="226" t="s">
        <v>19</v>
      </c>
      <c r="N221" s="227" t="s">
        <v>45</v>
      </c>
      <c r="O221" s="83"/>
      <c r="P221" s="228">
        <f>O221*H221</f>
        <v>0</v>
      </c>
      <c r="Q221" s="228">
        <v>0</v>
      </c>
      <c r="R221" s="228">
        <f>Q221*H221</f>
        <v>0</v>
      </c>
      <c r="S221" s="228">
        <v>0</v>
      </c>
      <c r="T221" s="229">
        <f>S221*H221</f>
        <v>0</v>
      </c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R221" s="230" t="s">
        <v>142</v>
      </c>
      <c r="AT221" s="230" t="s">
        <v>125</v>
      </c>
      <c r="AU221" s="230" t="s">
        <v>84</v>
      </c>
      <c r="AY221" s="16" t="s">
        <v>122</v>
      </c>
      <c r="BE221" s="231">
        <f>IF(N221="základní",J221,0)</f>
        <v>0</v>
      </c>
      <c r="BF221" s="231">
        <f>IF(N221="snížená",J221,0)</f>
        <v>0</v>
      </c>
      <c r="BG221" s="231">
        <f>IF(N221="zákl. přenesená",J221,0)</f>
        <v>0</v>
      </c>
      <c r="BH221" s="231">
        <f>IF(N221="sníž. přenesená",J221,0)</f>
        <v>0</v>
      </c>
      <c r="BI221" s="231">
        <f>IF(N221="nulová",J221,0)</f>
        <v>0</v>
      </c>
      <c r="BJ221" s="16" t="s">
        <v>82</v>
      </c>
      <c r="BK221" s="231">
        <f>ROUND(I221*H221,2)</f>
        <v>0</v>
      </c>
      <c r="BL221" s="16" t="s">
        <v>142</v>
      </c>
      <c r="BM221" s="230" t="s">
        <v>1417</v>
      </c>
    </row>
    <row r="222" s="2" customFormat="1" ht="16.5" customHeight="1">
      <c r="A222" s="37"/>
      <c r="B222" s="38"/>
      <c r="C222" s="218" t="s">
        <v>1418</v>
      </c>
      <c r="D222" s="218" t="s">
        <v>125</v>
      </c>
      <c r="E222" s="219" t="s">
        <v>1419</v>
      </c>
      <c r="F222" s="220" t="s">
        <v>1420</v>
      </c>
      <c r="G222" s="221" t="s">
        <v>141</v>
      </c>
      <c r="H222" s="222">
        <v>11</v>
      </c>
      <c r="I222" s="223"/>
      <c r="J222" s="224">
        <f>ROUND(I222*H222,2)</f>
        <v>0</v>
      </c>
      <c r="K222" s="225"/>
      <c r="L222" s="43"/>
      <c r="M222" s="226" t="s">
        <v>19</v>
      </c>
      <c r="N222" s="227" t="s">
        <v>45</v>
      </c>
      <c r="O222" s="83"/>
      <c r="P222" s="228">
        <f>O222*H222</f>
        <v>0</v>
      </c>
      <c r="Q222" s="228">
        <v>0</v>
      </c>
      <c r="R222" s="228">
        <f>Q222*H222</f>
        <v>0</v>
      </c>
      <c r="S222" s="228">
        <v>0</v>
      </c>
      <c r="T222" s="229">
        <f>S222*H222</f>
        <v>0</v>
      </c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R222" s="230" t="s">
        <v>142</v>
      </c>
      <c r="AT222" s="230" t="s">
        <v>125</v>
      </c>
      <c r="AU222" s="230" t="s">
        <v>84</v>
      </c>
      <c r="AY222" s="16" t="s">
        <v>122</v>
      </c>
      <c r="BE222" s="231">
        <f>IF(N222="základní",J222,0)</f>
        <v>0</v>
      </c>
      <c r="BF222" s="231">
        <f>IF(N222="snížená",J222,0)</f>
        <v>0</v>
      </c>
      <c r="BG222" s="231">
        <f>IF(N222="zákl. přenesená",J222,0)</f>
        <v>0</v>
      </c>
      <c r="BH222" s="231">
        <f>IF(N222="sníž. přenesená",J222,0)</f>
        <v>0</v>
      </c>
      <c r="BI222" s="231">
        <f>IF(N222="nulová",J222,0)</f>
        <v>0</v>
      </c>
      <c r="BJ222" s="16" t="s">
        <v>82</v>
      </c>
      <c r="BK222" s="231">
        <f>ROUND(I222*H222,2)</f>
        <v>0</v>
      </c>
      <c r="BL222" s="16" t="s">
        <v>142</v>
      </c>
      <c r="BM222" s="230" t="s">
        <v>1421</v>
      </c>
    </row>
    <row r="223" s="2" customFormat="1" ht="16.5" customHeight="1">
      <c r="A223" s="37"/>
      <c r="B223" s="38"/>
      <c r="C223" s="218" t="s">
        <v>1422</v>
      </c>
      <c r="D223" s="218" t="s">
        <v>125</v>
      </c>
      <c r="E223" s="219" t="s">
        <v>1423</v>
      </c>
      <c r="F223" s="220" t="s">
        <v>1424</v>
      </c>
      <c r="G223" s="221" t="s">
        <v>141</v>
      </c>
      <c r="H223" s="222">
        <v>318</v>
      </c>
      <c r="I223" s="223"/>
      <c r="J223" s="224">
        <f>ROUND(I223*H223,2)</f>
        <v>0</v>
      </c>
      <c r="K223" s="225"/>
      <c r="L223" s="43"/>
      <c r="M223" s="226" t="s">
        <v>19</v>
      </c>
      <c r="N223" s="227" t="s">
        <v>45</v>
      </c>
      <c r="O223" s="83"/>
      <c r="P223" s="228">
        <f>O223*H223</f>
        <v>0</v>
      </c>
      <c r="Q223" s="228">
        <v>0</v>
      </c>
      <c r="R223" s="228">
        <f>Q223*H223</f>
        <v>0</v>
      </c>
      <c r="S223" s="228">
        <v>0</v>
      </c>
      <c r="T223" s="229">
        <f>S223*H223</f>
        <v>0</v>
      </c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R223" s="230" t="s">
        <v>142</v>
      </c>
      <c r="AT223" s="230" t="s">
        <v>125</v>
      </c>
      <c r="AU223" s="230" t="s">
        <v>84</v>
      </c>
      <c r="AY223" s="16" t="s">
        <v>122</v>
      </c>
      <c r="BE223" s="231">
        <f>IF(N223="základní",J223,0)</f>
        <v>0</v>
      </c>
      <c r="BF223" s="231">
        <f>IF(N223="snížená",J223,0)</f>
        <v>0</v>
      </c>
      <c r="BG223" s="231">
        <f>IF(N223="zákl. přenesená",J223,0)</f>
        <v>0</v>
      </c>
      <c r="BH223" s="231">
        <f>IF(N223="sníž. přenesená",J223,0)</f>
        <v>0</v>
      </c>
      <c r="BI223" s="231">
        <f>IF(N223="nulová",J223,0)</f>
        <v>0</v>
      </c>
      <c r="BJ223" s="16" t="s">
        <v>82</v>
      </c>
      <c r="BK223" s="231">
        <f>ROUND(I223*H223,2)</f>
        <v>0</v>
      </c>
      <c r="BL223" s="16" t="s">
        <v>142</v>
      </c>
      <c r="BM223" s="230" t="s">
        <v>1425</v>
      </c>
    </row>
    <row r="224" s="2" customFormat="1" ht="16.5" customHeight="1">
      <c r="A224" s="37"/>
      <c r="B224" s="38"/>
      <c r="C224" s="218" t="s">
        <v>1426</v>
      </c>
      <c r="D224" s="218" t="s">
        <v>125</v>
      </c>
      <c r="E224" s="219" t="s">
        <v>1427</v>
      </c>
      <c r="F224" s="220" t="s">
        <v>1428</v>
      </c>
      <c r="G224" s="221" t="s">
        <v>141</v>
      </c>
      <c r="H224" s="222">
        <v>11</v>
      </c>
      <c r="I224" s="223"/>
      <c r="J224" s="224">
        <f>ROUND(I224*H224,2)</f>
        <v>0</v>
      </c>
      <c r="K224" s="225"/>
      <c r="L224" s="43"/>
      <c r="M224" s="226" t="s">
        <v>19</v>
      </c>
      <c r="N224" s="227" t="s">
        <v>45</v>
      </c>
      <c r="O224" s="83"/>
      <c r="P224" s="228">
        <f>O224*H224</f>
        <v>0</v>
      </c>
      <c r="Q224" s="228">
        <v>0</v>
      </c>
      <c r="R224" s="228">
        <f>Q224*H224</f>
        <v>0</v>
      </c>
      <c r="S224" s="228">
        <v>0</v>
      </c>
      <c r="T224" s="229">
        <f>S224*H224</f>
        <v>0</v>
      </c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R224" s="230" t="s">
        <v>142</v>
      </c>
      <c r="AT224" s="230" t="s">
        <v>125</v>
      </c>
      <c r="AU224" s="230" t="s">
        <v>84</v>
      </c>
      <c r="AY224" s="16" t="s">
        <v>122</v>
      </c>
      <c r="BE224" s="231">
        <f>IF(N224="základní",J224,0)</f>
        <v>0</v>
      </c>
      <c r="BF224" s="231">
        <f>IF(N224="snížená",J224,0)</f>
        <v>0</v>
      </c>
      <c r="BG224" s="231">
        <f>IF(N224="zákl. přenesená",J224,0)</f>
        <v>0</v>
      </c>
      <c r="BH224" s="231">
        <f>IF(N224="sníž. přenesená",J224,0)</f>
        <v>0</v>
      </c>
      <c r="BI224" s="231">
        <f>IF(N224="nulová",J224,0)</f>
        <v>0</v>
      </c>
      <c r="BJ224" s="16" t="s">
        <v>82</v>
      </c>
      <c r="BK224" s="231">
        <f>ROUND(I224*H224,2)</f>
        <v>0</v>
      </c>
      <c r="BL224" s="16" t="s">
        <v>142</v>
      </c>
      <c r="BM224" s="230" t="s">
        <v>1429</v>
      </c>
    </row>
    <row r="225" s="2" customFormat="1" ht="16.5" customHeight="1">
      <c r="A225" s="37"/>
      <c r="B225" s="38"/>
      <c r="C225" s="218" t="s">
        <v>1430</v>
      </c>
      <c r="D225" s="218" t="s">
        <v>125</v>
      </c>
      <c r="E225" s="219" t="s">
        <v>1431</v>
      </c>
      <c r="F225" s="220" t="s">
        <v>1432</v>
      </c>
      <c r="G225" s="221" t="s">
        <v>141</v>
      </c>
      <c r="H225" s="222">
        <v>318</v>
      </c>
      <c r="I225" s="223"/>
      <c r="J225" s="224">
        <f>ROUND(I225*H225,2)</f>
        <v>0</v>
      </c>
      <c r="K225" s="225"/>
      <c r="L225" s="43"/>
      <c r="M225" s="226" t="s">
        <v>19</v>
      </c>
      <c r="N225" s="227" t="s">
        <v>45</v>
      </c>
      <c r="O225" s="83"/>
      <c r="P225" s="228">
        <f>O225*H225</f>
        <v>0</v>
      </c>
      <c r="Q225" s="228">
        <v>0</v>
      </c>
      <c r="R225" s="228">
        <f>Q225*H225</f>
        <v>0</v>
      </c>
      <c r="S225" s="228">
        <v>0</v>
      </c>
      <c r="T225" s="229">
        <f>S225*H225</f>
        <v>0</v>
      </c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R225" s="230" t="s">
        <v>142</v>
      </c>
      <c r="AT225" s="230" t="s">
        <v>125</v>
      </c>
      <c r="AU225" s="230" t="s">
        <v>84</v>
      </c>
      <c r="AY225" s="16" t="s">
        <v>122</v>
      </c>
      <c r="BE225" s="231">
        <f>IF(N225="základní",J225,0)</f>
        <v>0</v>
      </c>
      <c r="BF225" s="231">
        <f>IF(N225="snížená",J225,0)</f>
        <v>0</v>
      </c>
      <c r="BG225" s="231">
        <f>IF(N225="zákl. přenesená",J225,0)</f>
        <v>0</v>
      </c>
      <c r="BH225" s="231">
        <f>IF(N225="sníž. přenesená",J225,0)</f>
        <v>0</v>
      </c>
      <c r="BI225" s="231">
        <f>IF(N225="nulová",J225,0)</f>
        <v>0</v>
      </c>
      <c r="BJ225" s="16" t="s">
        <v>82</v>
      </c>
      <c r="BK225" s="231">
        <f>ROUND(I225*H225,2)</f>
        <v>0</v>
      </c>
      <c r="BL225" s="16" t="s">
        <v>142</v>
      </c>
      <c r="BM225" s="230" t="s">
        <v>1433</v>
      </c>
    </row>
    <row r="226" s="2" customFormat="1" ht="16.5" customHeight="1">
      <c r="A226" s="37"/>
      <c r="B226" s="38"/>
      <c r="C226" s="218" t="s">
        <v>1434</v>
      </c>
      <c r="D226" s="218" t="s">
        <v>125</v>
      </c>
      <c r="E226" s="219" t="s">
        <v>1435</v>
      </c>
      <c r="F226" s="220" t="s">
        <v>1436</v>
      </c>
      <c r="G226" s="221" t="s">
        <v>141</v>
      </c>
      <c r="H226" s="222">
        <v>11</v>
      </c>
      <c r="I226" s="223"/>
      <c r="J226" s="224">
        <f>ROUND(I226*H226,2)</f>
        <v>0</v>
      </c>
      <c r="K226" s="225"/>
      <c r="L226" s="43"/>
      <c r="M226" s="226" t="s">
        <v>19</v>
      </c>
      <c r="N226" s="227" t="s">
        <v>45</v>
      </c>
      <c r="O226" s="83"/>
      <c r="P226" s="228">
        <f>O226*H226</f>
        <v>0</v>
      </c>
      <c r="Q226" s="228">
        <v>0</v>
      </c>
      <c r="R226" s="228">
        <f>Q226*H226</f>
        <v>0</v>
      </c>
      <c r="S226" s="228">
        <v>0</v>
      </c>
      <c r="T226" s="229">
        <f>S226*H226</f>
        <v>0</v>
      </c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R226" s="230" t="s">
        <v>142</v>
      </c>
      <c r="AT226" s="230" t="s">
        <v>125</v>
      </c>
      <c r="AU226" s="230" t="s">
        <v>84</v>
      </c>
      <c r="AY226" s="16" t="s">
        <v>122</v>
      </c>
      <c r="BE226" s="231">
        <f>IF(N226="základní",J226,0)</f>
        <v>0</v>
      </c>
      <c r="BF226" s="231">
        <f>IF(N226="snížená",J226,0)</f>
        <v>0</v>
      </c>
      <c r="BG226" s="231">
        <f>IF(N226="zákl. přenesená",J226,0)</f>
        <v>0</v>
      </c>
      <c r="BH226" s="231">
        <f>IF(N226="sníž. přenesená",J226,0)</f>
        <v>0</v>
      </c>
      <c r="BI226" s="231">
        <f>IF(N226="nulová",J226,0)</f>
        <v>0</v>
      </c>
      <c r="BJ226" s="16" t="s">
        <v>82</v>
      </c>
      <c r="BK226" s="231">
        <f>ROUND(I226*H226,2)</f>
        <v>0</v>
      </c>
      <c r="BL226" s="16" t="s">
        <v>142</v>
      </c>
      <c r="BM226" s="230" t="s">
        <v>1437</v>
      </c>
    </row>
    <row r="227" s="2" customFormat="1" ht="21.75" customHeight="1">
      <c r="A227" s="37"/>
      <c r="B227" s="38"/>
      <c r="C227" s="218" t="s">
        <v>1438</v>
      </c>
      <c r="D227" s="218" t="s">
        <v>125</v>
      </c>
      <c r="E227" s="219" t="s">
        <v>1439</v>
      </c>
      <c r="F227" s="220" t="s">
        <v>1440</v>
      </c>
      <c r="G227" s="221" t="s">
        <v>543</v>
      </c>
      <c r="H227" s="222">
        <v>165</v>
      </c>
      <c r="I227" s="223"/>
      <c r="J227" s="224">
        <f>ROUND(I227*H227,2)</f>
        <v>0</v>
      </c>
      <c r="K227" s="225"/>
      <c r="L227" s="43"/>
      <c r="M227" s="226" t="s">
        <v>19</v>
      </c>
      <c r="N227" s="227" t="s">
        <v>45</v>
      </c>
      <c r="O227" s="83"/>
      <c r="P227" s="228">
        <f>O227*H227</f>
        <v>0</v>
      </c>
      <c r="Q227" s="228">
        <v>0</v>
      </c>
      <c r="R227" s="228">
        <f>Q227*H227</f>
        <v>0</v>
      </c>
      <c r="S227" s="228">
        <v>0</v>
      </c>
      <c r="T227" s="229">
        <f>S227*H227</f>
        <v>0</v>
      </c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R227" s="230" t="s">
        <v>142</v>
      </c>
      <c r="AT227" s="230" t="s">
        <v>125</v>
      </c>
      <c r="AU227" s="230" t="s">
        <v>84</v>
      </c>
      <c r="AY227" s="16" t="s">
        <v>122</v>
      </c>
      <c r="BE227" s="231">
        <f>IF(N227="základní",J227,0)</f>
        <v>0</v>
      </c>
      <c r="BF227" s="231">
        <f>IF(N227="snížená",J227,0)</f>
        <v>0</v>
      </c>
      <c r="BG227" s="231">
        <f>IF(N227="zákl. přenesená",J227,0)</f>
        <v>0</v>
      </c>
      <c r="BH227" s="231">
        <f>IF(N227="sníž. přenesená",J227,0)</f>
        <v>0</v>
      </c>
      <c r="BI227" s="231">
        <f>IF(N227="nulová",J227,0)</f>
        <v>0</v>
      </c>
      <c r="BJ227" s="16" t="s">
        <v>82</v>
      </c>
      <c r="BK227" s="231">
        <f>ROUND(I227*H227,2)</f>
        <v>0</v>
      </c>
      <c r="BL227" s="16" t="s">
        <v>142</v>
      </c>
      <c r="BM227" s="230" t="s">
        <v>1441</v>
      </c>
    </row>
    <row r="228" s="2" customFormat="1" ht="21.75" customHeight="1">
      <c r="A228" s="37"/>
      <c r="B228" s="38"/>
      <c r="C228" s="218" t="s">
        <v>1442</v>
      </c>
      <c r="D228" s="218" t="s">
        <v>125</v>
      </c>
      <c r="E228" s="219" t="s">
        <v>1443</v>
      </c>
      <c r="F228" s="220" t="s">
        <v>1444</v>
      </c>
      <c r="G228" s="221" t="s">
        <v>543</v>
      </c>
      <c r="H228" s="222">
        <v>10</v>
      </c>
      <c r="I228" s="223"/>
      <c r="J228" s="224">
        <f>ROUND(I228*H228,2)</f>
        <v>0</v>
      </c>
      <c r="K228" s="225"/>
      <c r="L228" s="43"/>
      <c r="M228" s="226" t="s">
        <v>19</v>
      </c>
      <c r="N228" s="227" t="s">
        <v>45</v>
      </c>
      <c r="O228" s="83"/>
      <c r="P228" s="228">
        <f>O228*H228</f>
        <v>0</v>
      </c>
      <c r="Q228" s="228">
        <v>0</v>
      </c>
      <c r="R228" s="228">
        <f>Q228*H228</f>
        <v>0</v>
      </c>
      <c r="S228" s="228">
        <v>0</v>
      </c>
      <c r="T228" s="229">
        <f>S228*H228</f>
        <v>0</v>
      </c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R228" s="230" t="s">
        <v>142</v>
      </c>
      <c r="AT228" s="230" t="s">
        <v>125</v>
      </c>
      <c r="AU228" s="230" t="s">
        <v>84</v>
      </c>
      <c r="AY228" s="16" t="s">
        <v>122</v>
      </c>
      <c r="BE228" s="231">
        <f>IF(N228="základní",J228,0)</f>
        <v>0</v>
      </c>
      <c r="BF228" s="231">
        <f>IF(N228="snížená",J228,0)</f>
        <v>0</v>
      </c>
      <c r="BG228" s="231">
        <f>IF(N228="zákl. přenesená",J228,0)</f>
        <v>0</v>
      </c>
      <c r="BH228" s="231">
        <f>IF(N228="sníž. přenesená",J228,0)</f>
        <v>0</v>
      </c>
      <c r="BI228" s="231">
        <f>IF(N228="nulová",J228,0)</f>
        <v>0</v>
      </c>
      <c r="BJ228" s="16" t="s">
        <v>82</v>
      </c>
      <c r="BK228" s="231">
        <f>ROUND(I228*H228,2)</f>
        <v>0</v>
      </c>
      <c r="BL228" s="16" t="s">
        <v>142</v>
      </c>
      <c r="BM228" s="230" t="s">
        <v>1445</v>
      </c>
    </row>
    <row r="229" s="2" customFormat="1" ht="21.75" customHeight="1">
      <c r="A229" s="37"/>
      <c r="B229" s="38"/>
      <c r="C229" s="218" t="s">
        <v>1446</v>
      </c>
      <c r="D229" s="218" t="s">
        <v>125</v>
      </c>
      <c r="E229" s="219" t="s">
        <v>1447</v>
      </c>
      <c r="F229" s="220" t="s">
        <v>1448</v>
      </c>
      <c r="G229" s="221" t="s">
        <v>543</v>
      </c>
      <c r="H229" s="222">
        <v>165</v>
      </c>
      <c r="I229" s="223"/>
      <c r="J229" s="224">
        <f>ROUND(I229*H229,2)</f>
        <v>0</v>
      </c>
      <c r="K229" s="225"/>
      <c r="L229" s="43"/>
      <c r="M229" s="226" t="s">
        <v>19</v>
      </c>
      <c r="N229" s="227" t="s">
        <v>45</v>
      </c>
      <c r="O229" s="83"/>
      <c r="P229" s="228">
        <f>O229*H229</f>
        <v>0</v>
      </c>
      <c r="Q229" s="228">
        <v>0</v>
      </c>
      <c r="R229" s="228">
        <f>Q229*H229</f>
        <v>0</v>
      </c>
      <c r="S229" s="228">
        <v>0</v>
      </c>
      <c r="T229" s="229">
        <f>S229*H229</f>
        <v>0</v>
      </c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R229" s="230" t="s">
        <v>142</v>
      </c>
      <c r="AT229" s="230" t="s">
        <v>125</v>
      </c>
      <c r="AU229" s="230" t="s">
        <v>84</v>
      </c>
      <c r="AY229" s="16" t="s">
        <v>122</v>
      </c>
      <c r="BE229" s="231">
        <f>IF(N229="základní",J229,0)</f>
        <v>0</v>
      </c>
      <c r="BF229" s="231">
        <f>IF(N229="snížená",J229,0)</f>
        <v>0</v>
      </c>
      <c r="BG229" s="231">
        <f>IF(N229="zákl. přenesená",J229,0)</f>
        <v>0</v>
      </c>
      <c r="BH229" s="231">
        <f>IF(N229="sníž. přenesená",J229,0)</f>
        <v>0</v>
      </c>
      <c r="BI229" s="231">
        <f>IF(N229="nulová",J229,0)</f>
        <v>0</v>
      </c>
      <c r="BJ229" s="16" t="s">
        <v>82</v>
      </c>
      <c r="BK229" s="231">
        <f>ROUND(I229*H229,2)</f>
        <v>0</v>
      </c>
      <c r="BL229" s="16" t="s">
        <v>142</v>
      </c>
      <c r="BM229" s="230" t="s">
        <v>1449</v>
      </c>
    </row>
    <row r="230" s="2" customFormat="1" ht="21.75" customHeight="1">
      <c r="A230" s="37"/>
      <c r="B230" s="38"/>
      <c r="C230" s="218" t="s">
        <v>1450</v>
      </c>
      <c r="D230" s="218" t="s">
        <v>125</v>
      </c>
      <c r="E230" s="219" t="s">
        <v>1451</v>
      </c>
      <c r="F230" s="220" t="s">
        <v>1452</v>
      </c>
      <c r="G230" s="221" t="s">
        <v>543</v>
      </c>
      <c r="H230" s="222">
        <v>10</v>
      </c>
      <c r="I230" s="223"/>
      <c r="J230" s="224">
        <f>ROUND(I230*H230,2)</f>
        <v>0</v>
      </c>
      <c r="K230" s="225"/>
      <c r="L230" s="43"/>
      <c r="M230" s="226" t="s">
        <v>19</v>
      </c>
      <c r="N230" s="227" t="s">
        <v>45</v>
      </c>
      <c r="O230" s="83"/>
      <c r="P230" s="228">
        <f>O230*H230</f>
        <v>0</v>
      </c>
      <c r="Q230" s="228">
        <v>0</v>
      </c>
      <c r="R230" s="228">
        <f>Q230*H230</f>
        <v>0</v>
      </c>
      <c r="S230" s="228">
        <v>0</v>
      </c>
      <c r="T230" s="229">
        <f>S230*H230</f>
        <v>0</v>
      </c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R230" s="230" t="s">
        <v>142</v>
      </c>
      <c r="AT230" s="230" t="s">
        <v>125</v>
      </c>
      <c r="AU230" s="230" t="s">
        <v>84</v>
      </c>
      <c r="AY230" s="16" t="s">
        <v>122</v>
      </c>
      <c r="BE230" s="231">
        <f>IF(N230="základní",J230,0)</f>
        <v>0</v>
      </c>
      <c r="BF230" s="231">
        <f>IF(N230="snížená",J230,0)</f>
        <v>0</v>
      </c>
      <c r="BG230" s="231">
        <f>IF(N230="zákl. přenesená",J230,0)</f>
        <v>0</v>
      </c>
      <c r="BH230" s="231">
        <f>IF(N230="sníž. přenesená",J230,0)</f>
        <v>0</v>
      </c>
      <c r="BI230" s="231">
        <f>IF(N230="nulová",J230,0)</f>
        <v>0</v>
      </c>
      <c r="BJ230" s="16" t="s">
        <v>82</v>
      </c>
      <c r="BK230" s="231">
        <f>ROUND(I230*H230,2)</f>
        <v>0</v>
      </c>
      <c r="BL230" s="16" t="s">
        <v>142</v>
      </c>
      <c r="BM230" s="230" t="s">
        <v>1453</v>
      </c>
    </row>
    <row r="231" s="2" customFormat="1" ht="16.5" customHeight="1">
      <c r="A231" s="37"/>
      <c r="B231" s="38"/>
      <c r="C231" s="236" t="s">
        <v>1454</v>
      </c>
      <c r="D231" s="236" t="s">
        <v>155</v>
      </c>
      <c r="E231" s="237" t="s">
        <v>1455</v>
      </c>
      <c r="F231" s="238" t="s">
        <v>1456</v>
      </c>
      <c r="G231" s="239" t="s">
        <v>543</v>
      </c>
      <c r="H231" s="240">
        <v>16</v>
      </c>
      <c r="I231" s="241"/>
      <c r="J231" s="242">
        <f>ROUND(I231*H231,2)</f>
        <v>0</v>
      </c>
      <c r="K231" s="243"/>
      <c r="L231" s="244"/>
      <c r="M231" s="245" t="s">
        <v>19</v>
      </c>
      <c r="N231" s="246" t="s">
        <v>45</v>
      </c>
      <c r="O231" s="83"/>
      <c r="P231" s="228">
        <f>O231*H231</f>
        <v>0</v>
      </c>
      <c r="Q231" s="228">
        <v>0</v>
      </c>
      <c r="R231" s="228">
        <f>Q231*H231</f>
        <v>0</v>
      </c>
      <c r="S231" s="228">
        <v>0</v>
      </c>
      <c r="T231" s="229">
        <f>S231*H231</f>
        <v>0</v>
      </c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R231" s="230" t="s">
        <v>159</v>
      </c>
      <c r="AT231" s="230" t="s">
        <v>155</v>
      </c>
      <c r="AU231" s="230" t="s">
        <v>84</v>
      </c>
      <c r="AY231" s="16" t="s">
        <v>122</v>
      </c>
      <c r="BE231" s="231">
        <f>IF(N231="základní",J231,0)</f>
        <v>0</v>
      </c>
      <c r="BF231" s="231">
        <f>IF(N231="snížená",J231,0)</f>
        <v>0</v>
      </c>
      <c r="BG231" s="231">
        <f>IF(N231="zákl. přenesená",J231,0)</f>
        <v>0</v>
      </c>
      <c r="BH231" s="231">
        <f>IF(N231="sníž. přenesená",J231,0)</f>
        <v>0</v>
      </c>
      <c r="BI231" s="231">
        <f>IF(N231="nulová",J231,0)</f>
        <v>0</v>
      </c>
      <c r="BJ231" s="16" t="s">
        <v>82</v>
      </c>
      <c r="BK231" s="231">
        <f>ROUND(I231*H231,2)</f>
        <v>0</v>
      </c>
      <c r="BL231" s="16" t="s">
        <v>142</v>
      </c>
      <c r="BM231" s="230" t="s">
        <v>1457</v>
      </c>
    </row>
    <row r="232" s="2" customFormat="1" ht="16.5" customHeight="1">
      <c r="A232" s="37"/>
      <c r="B232" s="38"/>
      <c r="C232" s="236" t="s">
        <v>1458</v>
      </c>
      <c r="D232" s="236" t="s">
        <v>155</v>
      </c>
      <c r="E232" s="237" t="s">
        <v>1459</v>
      </c>
      <c r="F232" s="238" t="s">
        <v>1460</v>
      </c>
      <c r="G232" s="239" t="s">
        <v>543</v>
      </c>
      <c r="H232" s="240">
        <v>4</v>
      </c>
      <c r="I232" s="241"/>
      <c r="J232" s="242">
        <f>ROUND(I232*H232,2)</f>
        <v>0</v>
      </c>
      <c r="K232" s="243"/>
      <c r="L232" s="244"/>
      <c r="M232" s="245" t="s">
        <v>19</v>
      </c>
      <c r="N232" s="246" t="s">
        <v>45</v>
      </c>
      <c r="O232" s="83"/>
      <c r="P232" s="228">
        <f>O232*H232</f>
        <v>0</v>
      </c>
      <c r="Q232" s="228">
        <v>0</v>
      </c>
      <c r="R232" s="228">
        <f>Q232*H232</f>
        <v>0</v>
      </c>
      <c r="S232" s="228">
        <v>0</v>
      </c>
      <c r="T232" s="229">
        <f>S232*H232</f>
        <v>0</v>
      </c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R232" s="230" t="s">
        <v>159</v>
      </c>
      <c r="AT232" s="230" t="s">
        <v>155</v>
      </c>
      <c r="AU232" s="230" t="s">
        <v>84</v>
      </c>
      <c r="AY232" s="16" t="s">
        <v>122</v>
      </c>
      <c r="BE232" s="231">
        <f>IF(N232="základní",J232,0)</f>
        <v>0</v>
      </c>
      <c r="BF232" s="231">
        <f>IF(N232="snížená",J232,0)</f>
        <v>0</v>
      </c>
      <c r="BG232" s="231">
        <f>IF(N232="zákl. přenesená",J232,0)</f>
        <v>0</v>
      </c>
      <c r="BH232" s="231">
        <f>IF(N232="sníž. přenesená",J232,0)</f>
        <v>0</v>
      </c>
      <c r="BI232" s="231">
        <f>IF(N232="nulová",J232,0)</f>
        <v>0</v>
      </c>
      <c r="BJ232" s="16" t="s">
        <v>82</v>
      </c>
      <c r="BK232" s="231">
        <f>ROUND(I232*H232,2)</f>
        <v>0</v>
      </c>
      <c r="BL232" s="16" t="s">
        <v>142</v>
      </c>
      <c r="BM232" s="230" t="s">
        <v>1461</v>
      </c>
    </row>
    <row r="233" s="2" customFormat="1" ht="16.5" customHeight="1">
      <c r="A233" s="37"/>
      <c r="B233" s="38"/>
      <c r="C233" s="236" t="s">
        <v>1462</v>
      </c>
      <c r="D233" s="236" t="s">
        <v>155</v>
      </c>
      <c r="E233" s="237" t="s">
        <v>1463</v>
      </c>
      <c r="F233" s="238" t="s">
        <v>1464</v>
      </c>
      <c r="G233" s="239" t="s">
        <v>543</v>
      </c>
      <c r="H233" s="240">
        <v>13</v>
      </c>
      <c r="I233" s="241"/>
      <c r="J233" s="242">
        <f>ROUND(I233*H233,2)</f>
        <v>0</v>
      </c>
      <c r="K233" s="243"/>
      <c r="L233" s="244"/>
      <c r="M233" s="245" t="s">
        <v>19</v>
      </c>
      <c r="N233" s="246" t="s">
        <v>45</v>
      </c>
      <c r="O233" s="83"/>
      <c r="P233" s="228">
        <f>O233*H233</f>
        <v>0</v>
      </c>
      <c r="Q233" s="228">
        <v>0</v>
      </c>
      <c r="R233" s="228">
        <f>Q233*H233</f>
        <v>0</v>
      </c>
      <c r="S233" s="228">
        <v>0</v>
      </c>
      <c r="T233" s="229">
        <f>S233*H233</f>
        <v>0</v>
      </c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R233" s="230" t="s">
        <v>159</v>
      </c>
      <c r="AT233" s="230" t="s">
        <v>155</v>
      </c>
      <c r="AU233" s="230" t="s">
        <v>84</v>
      </c>
      <c r="AY233" s="16" t="s">
        <v>122</v>
      </c>
      <c r="BE233" s="231">
        <f>IF(N233="základní",J233,0)</f>
        <v>0</v>
      </c>
      <c r="BF233" s="231">
        <f>IF(N233="snížená",J233,0)</f>
        <v>0</v>
      </c>
      <c r="BG233" s="231">
        <f>IF(N233="zákl. přenesená",J233,0)</f>
        <v>0</v>
      </c>
      <c r="BH233" s="231">
        <f>IF(N233="sníž. přenesená",J233,0)</f>
        <v>0</v>
      </c>
      <c r="BI233" s="231">
        <f>IF(N233="nulová",J233,0)</f>
        <v>0</v>
      </c>
      <c r="BJ233" s="16" t="s">
        <v>82</v>
      </c>
      <c r="BK233" s="231">
        <f>ROUND(I233*H233,2)</f>
        <v>0</v>
      </c>
      <c r="BL233" s="16" t="s">
        <v>142</v>
      </c>
      <c r="BM233" s="230" t="s">
        <v>1465</v>
      </c>
    </row>
    <row r="234" s="2" customFormat="1" ht="16.5" customHeight="1">
      <c r="A234" s="37"/>
      <c r="B234" s="38"/>
      <c r="C234" s="236" t="s">
        <v>1466</v>
      </c>
      <c r="D234" s="236" t="s">
        <v>155</v>
      </c>
      <c r="E234" s="237" t="s">
        <v>1467</v>
      </c>
      <c r="F234" s="238" t="s">
        <v>1468</v>
      </c>
      <c r="G234" s="239" t="s">
        <v>543</v>
      </c>
      <c r="H234" s="240">
        <v>45</v>
      </c>
      <c r="I234" s="241"/>
      <c r="J234" s="242">
        <f>ROUND(I234*H234,2)</f>
        <v>0</v>
      </c>
      <c r="K234" s="243"/>
      <c r="L234" s="244"/>
      <c r="M234" s="245" t="s">
        <v>19</v>
      </c>
      <c r="N234" s="246" t="s">
        <v>45</v>
      </c>
      <c r="O234" s="83"/>
      <c r="P234" s="228">
        <f>O234*H234</f>
        <v>0</v>
      </c>
      <c r="Q234" s="228">
        <v>0</v>
      </c>
      <c r="R234" s="228">
        <f>Q234*H234</f>
        <v>0</v>
      </c>
      <c r="S234" s="228">
        <v>0</v>
      </c>
      <c r="T234" s="229">
        <f>S234*H234</f>
        <v>0</v>
      </c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R234" s="230" t="s">
        <v>159</v>
      </c>
      <c r="AT234" s="230" t="s">
        <v>155</v>
      </c>
      <c r="AU234" s="230" t="s">
        <v>84</v>
      </c>
      <c r="AY234" s="16" t="s">
        <v>122</v>
      </c>
      <c r="BE234" s="231">
        <f>IF(N234="základní",J234,0)</f>
        <v>0</v>
      </c>
      <c r="BF234" s="231">
        <f>IF(N234="snížená",J234,0)</f>
        <v>0</v>
      </c>
      <c r="BG234" s="231">
        <f>IF(N234="zákl. přenesená",J234,0)</f>
        <v>0</v>
      </c>
      <c r="BH234" s="231">
        <f>IF(N234="sníž. přenesená",J234,0)</f>
        <v>0</v>
      </c>
      <c r="BI234" s="231">
        <f>IF(N234="nulová",J234,0)</f>
        <v>0</v>
      </c>
      <c r="BJ234" s="16" t="s">
        <v>82</v>
      </c>
      <c r="BK234" s="231">
        <f>ROUND(I234*H234,2)</f>
        <v>0</v>
      </c>
      <c r="BL234" s="16" t="s">
        <v>142</v>
      </c>
      <c r="BM234" s="230" t="s">
        <v>1469</v>
      </c>
    </row>
    <row r="235" s="2" customFormat="1" ht="16.5" customHeight="1">
      <c r="A235" s="37"/>
      <c r="B235" s="38"/>
      <c r="C235" s="236" t="s">
        <v>1470</v>
      </c>
      <c r="D235" s="236" t="s">
        <v>155</v>
      </c>
      <c r="E235" s="237" t="s">
        <v>1471</v>
      </c>
      <c r="F235" s="238" t="s">
        <v>1472</v>
      </c>
      <c r="G235" s="239" t="s">
        <v>543</v>
      </c>
      <c r="H235" s="240">
        <v>20</v>
      </c>
      <c r="I235" s="241"/>
      <c r="J235" s="242">
        <f>ROUND(I235*H235,2)</f>
        <v>0</v>
      </c>
      <c r="K235" s="243"/>
      <c r="L235" s="244"/>
      <c r="M235" s="245" t="s">
        <v>19</v>
      </c>
      <c r="N235" s="246" t="s">
        <v>45</v>
      </c>
      <c r="O235" s="83"/>
      <c r="P235" s="228">
        <f>O235*H235</f>
        <v>0</v>
      </c>
      <c r="Q235" s="228">
        <v>0</v>
      </c>
      <c r="R235" s="228">
        <f>Q235*H235</f>
        <v>0</v>
      </c>
      <c r="S235" s="228">
        <v>0</v>
      </c>
      <c r="T235" s="229">
        <f>S235*H235</f>
        <v>0</v>
      </c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R235" s="230" t="s">
        <v>159</v>
      </c>
      <c r="AT235" s="230" t="s">
        <v>155</v>
      </c>
      <c r="AU235" s="230" t="s">
        <v>84</v>
      </c>
      <c r="AY235" s="16" t="s">
        <v>122</v>
      </c>
      <c r="BE235" s="231">
        <f>IF(N235="základní",J235,0)</f>
        <v>0</v>
      </c>
      <c r="BF235" s="231">
        <f>IF(N235="snížená",J235,0)</f>
        <v>0</v>
      </c>
      <c r="BG235" s="231">
        <f>IF(N235="zákl. přenesená",J235,0)</f>
        <v>0</v>
      </c>
      <c r="BH235" s="231">
        <f>IF(N235="sníž. přenesená",J235,0)</f>
        <v>0</v>
      </c>
      <c r="BI235" s="231">
        <f>IF(N235="nulová",J235,0)</f>
        <v>0</v>
      </c>
      <c r="BJ235" s="16" t="s">
        <v>82</v>
      </c>
      <c r="BK235" s="231">
        <f>ROUND(I235*H235,2)</f>
        <v>0</v>
      </c>
      <c r="BL235" s="16" t="s">
        <v>142</v>
      </c>
      <c r="BM235" s="230" t="s">
        <v>1473</v>
      </c>
    </row>
    <row r="236" s="2" customFormat="1" ht="16.5" customHeight="1">
      <c r="A236" s="37"/>
      <c r="B236" s="38"/>
      <c r="C236" s="236" t="s">
        <v>1474</v>
      </c>
      <c r="D236" s="236" t="s">
        <v>155</v>
      </c>
      <c r="E236" s="237" t="s">
        <v>1475</v>
      </c>
      <c r="F236" s="238" t="s">
        <v>1476</v>
      </c>
      <c r="G236" s="239" t="s">
        <v>543</v>
      </c>
      <c r="H236" s="240">
        <v>28</v>
      </c>
      <c r="I236" s="241"/>
      <c r="J236" s="242">
        <f>ROUND(I236*H236,2)</f>
        <v>0</v>
      </c>
      <c r="K236" s="243"/>
      <c r="L236" s="244"/>
      <c r="M236" s="245" t="s">
        <v>19</v>
      </c>
      <c r="N236" s="246" t="s">
        <v>45</v>
      </c>
      <c r="O236" s="83"/>
      <c r="P236" s="228">
        <f>O236*H236</f>
        <v>0</v>
      </c>
      <c r="Q236" s="228">
        <v>0</v>
      </c>
      <c r="R236" s="228">
        <f>Q236*H236</f>
        <v>0</v>
      </c>
      <c r="S236" s="228">
        <v>0</v>
      </c>
      <c r="T236" s="229">
        <f>S236*H236</f>
        <v>0</v>
      </c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R236" s="230" t="s">
        <v>159</v>
      </c>
      <c r="AT236" s="230" t="s">
        <v>155</v>
      </c>
      <c r="AU236" s="230" t="s">
        <v>84</v>
      </c>
      <c r="AY236" s="16" t="s">
        <v>122</v>
      </c>
      <c r="BE236" s="231">
        <f>IF(N236="základní",J236,0)</f>
        <v>0</v>
      </c>
      <c r="BF236" s="231">
        <f>IF(N236="snížená",J236,0)</f>
        <v>0</v>
      </c>
      <c r="BG236" s="231">
        <f>IF(N236="zákl. přenesená",J236,0)</f>
        <v>0</v>
      </c>
      <c r="BH236" s="231">
        <f>IF(N236="sníž. přenesená",J236,0)</f>
        <v>0</v>
      </c>
      <c r="BI236" s="231">
        <f>IF(N236="nulová",J236,0)</f>
        <v>0</v>
      </c>
      <c r="BJ236" s="16" t="s">
        <v>82</v>
      </c>
      <c r="BK236" s="231">
        <f>ROUND(I236*H236,2)</f>
        <v>0</v>
      </c>
      <c r="BL236" s="16" t="s">
        <v>142</v>
      </c>
      <c r="BM236" s="230" t="s">
        <v>1477</v>
      </c>
    </row>
    <row r="237" s="2" customFormat="1" ht="16.5" customHeight="1">
      <c r="A237" s="37"/>
      <c r="B237" s="38"/>
      <c r="C237" s="236" t="s">
        <v>1478</v>
      </c>
      <c r="D237" s="236" t="s">
        <v>155</v>
      </c>
      <c r="E237" s="237" t="s">
        <v>1479</v>
      </c>
      <c r="F237" s="238" t="s">
        <v>1480</v>
      </c>
      <c r="G237" s="239" t="s">
        <v>543</v>
      </c>
      <c r="H237" s="240">
        <v>26</v>
      </c>
      <c r="I237" s="241"/>
      <c r="J237" s="242">
        <f>ROUND(I237*H237,2)</f>
        <v>0</v>
      </c>
      <c r="K237" s="243"/>
      <c r="L237" s="244"/>
      <c r="M237" s="245" t="s">
        <v>19</v>
      </c>
      <c r="N237" s="246" t="s">
        <v>45</v>
      </c>
      <c r="O237" s="83"/>
      <c r="P237" s="228">
        <f>O237*H237</f>
        <v>0</v>
      </c>
      <c r="Q237" s="228">
        <v>0</v>
      </c>
      <c r="R237" s="228">
        <f>Q237*H237</f>
        <v>0</v>
      </c>
      <c r="S237" s="228">
        <v>0</v>
      </c>
      <c r="T237" s="229">
        <f>S237*H237</f>
        <v>0</v>
      </c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R237" s="230" t="s">
        <v>159</v>
      </c>
      <c r="AT237" s="230" t="s">
        <v>155</v>
      </c>
      <c r="AU237" s="230" t="s">
        <v>84</v>
      </c>
      <c r="AY237" s="16" t="s">
        <v>122</v>
      </c>
      <c r="BE237" s="231">
        <f>IF(N237="základní",J237,0)</f>
        <v>0</v>
      </c>
      <c r="BF237" s="231">
        <f>IF(N237="snížená",J237,0)</f>
        <v>0</v>
      </c>
      <c r="BG237" s="231">
        <f>IF(N237="zákl. přenesená",J237,0)</f>
        <v>0</v>
      </c>
      <c r="BH237" s="231">
        <f>IF(N237="sníž. přenesená",J237,0)</f>
        <v>0</v>
      </c>
      <c r="BI237" s="231">
        <f>IF(N237="nulová",J237,0)</f>
        <v>0</v>
      </c>
      <c r="BJ237" s="16" t="s">
        <v>82</v>
      </c>
      <c r="BK237" s="231">
        <f>ROUND(I237*H237,2)</f>
        <v>0</v>
      </c>
      <c r="BL237" s="16" t="s">
        <v>142</v>
      </c>
      <c r="BM237" s="230" t="s">
        <v>1481</v>
      </c>
    </row>
    <row r="238" s="2" customFormat="1" ht="16.5" customHeight="1">
      <c r="A238" s="37"/>
      <c r="B238" s="38"/>
      <c r="C238" s="236" t="s">
        <v>1482</v>
      </c>
      <c r="D238" s="236" t="s">
        <v>155</v>
      </c>
      <c r="E238" s="237" t="s">
        <v>1483</v>
      </c>
      <c r="F238" s="238" t="s">
        <v>1484</v>
      </c>
      <c r="G238" s="239" t="s">
        <v>543</v>
      </c>
      <c r="H238" s="240">
        <v>14</v>
      </c>
      <c r="I238" s="241"/>
      <c r="J238" s="242">
        <f>ROUND(I238*H238,2)</f>
        <v>0</v>
      </c>
      <c r="K238" s="243"/>
      <c r="L238" s="244"/>
      <c r="M238" s="245" t="s">
        <v>19</v>
      </c>
      <c r="N238" s="246" t="s">
        <v>45</v>
      </c>
      <c r="O238" s="83"/>
      <c r="P238" s="228">
        <f>O238*H238</f>
        <v>0</v>
      </c>
      <c r="Q238" s="228">
        <v>0</v>
      </c>
      <c r="R238" s="228">
        <f>Q238*H238</f>
        <v>0</v>
      </c>
      <c r="S238" s="228">
        <v>0</v>
      </c>
      <c r="T238" s="229">
        <f>S238*H238</f>
        <v>0</v>
      </c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R238" s="230" t="s">
        <v>159</v>
      </c>
      <c r="AT238" s="230" t="s">
        <v>155</v>
      </c>
      <c r="AU238" s="230" t="s">
        <v>84</v>
      </c>
      <c r="AY238" s="16" t="s">
        <v>122</v>
      </c>
      <c r="BE238" s="231">
        <f>IF(N238="základní",J238,0)</f>
        <v>0</v>
      </c>
      <c r="BF238" s="231">
        <f>IF(N238="snížená",J238,0)</f>
        <v>0</v>
      </c>
      <c r="BG238" s="231">
        <f>IF(N238="zákl. přenesená",J238,0)</f>
        <v>0</v>
      </c>
      <c r="BH238" s="231">
        <f>IF(N238="sníž. přenesená",J238,0)</f>
        <v>0</v>
      </c>
      <c r="BI238" s="231">
        <f>IF(N238="nulová",J238,0)</f>
        <v>0</v>
      </c>
      <c r="BJ238" s="16" t="s">
        <v>82</v>
      </c>
      <c r="BK238" s="231">
        <f>ROUND(I238*H238,2)</f>
        <v>0</v>
      </c>
      <c r="BL238" s="16" t="s">
        <v>142</v>
      </c>
      <c r="BM238" s="230" t="s">
        <v>1485</v>
      </c>
    </row>
    <row r="239" s="2" customFormat="1" ht="16.5" customHeight="1">
      <c r="A239" s="37"/>
      <c r="B239" s="38"/>
      <c r="C239" s="236" t="s">
        <v>1486</v>
      </c>
      <c r="D239" s="236" t="s">
        <v>155</v>
      </c>
      <c r="E239" s="237" t="s">
        <v>1487</v>
      </c>
      <c r="F239" s="238" t="s">
        <v>1488</v>
      </c>
      <c r="G239" s="239" t="s">
        <v>543</v>
      </c>
      <c r="H239" s="240">
        <v>9</v>
      </c>
      <c r="I239" s="241"/>
      <c r="J239" s="242">
        <f>ROUND(I239*H239,2)</f>
        <v>0</v>
      </c>
      <c r="K239" s="243"/>
      <c r="L239" s="244"/>
      <c r="M239" s="245" t="s">
        <v>19</v>
      </c>
      <c r="N239" s="246" t="s">
        <v>45</v>
      </c>
      <c r="O239" s="83"/>
      <c r="P239" s="228">
        <f>O239*H239</f>
        <v>0</v>
      </c>
      <c r="Q239" s="228">
        <v>0</v>
      </c>
      <c r="R239" s="228">
        <f>Q239*H239</f>
        <v>0</v>
      </c>
      <c r="S239" s="228">
        <v>0</v>
      </c>
      <c r="T239" s="229">
        <f>S239*H239</f>
        <v>0</v>
      </c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R239" s="230" t="s">
        <v>159</v>
      </c>
      <c r="AT239" s="230" t="s">
        <v>155</v>
      </c>
      <c r="AU239" s="230" t="s">
        <v>84</v>
      </c>
      <c r="AY239" s="16" t="s">
        <v>122</v>
      </c>
      <c r="BE239" s="231">
        <f>IF(N239="základní",J239,0)</f>
        <v>0</v>
      </c>
      <c r="BF239" s="231">
        <f>IF(N239="snížená",J239,0)</f>
        <v>0</v>
      </c>
      <c r="BG239" s="231">
        <f>IF(N239="zákl. přenesená",J239,0)</f>
        <v>0</v>
      </c>
      <c r="BH239" s="231">
        <f>IF(N239="sníž. přenesená",J239,0)</f>
        <v>0</v>
      </c>
      <c r="BI239" s="231">
        <f>IF(N239="nulová",J239,0)</f>
        <v>0</v>
      </c>
      <c r="BJ239" s="16" t="s">
        <v>82</v>
      </c>
      <c r="BK239" s="231">
        <f>ROUND(I239*H239,2)</f>
        <v>0</v>
      </c>
      <c r="BL239" s="16" t="s">
        <v>142</v>
      </c>
      <c r="BM239" s="230" t="s">
        <v>1489</v>
      </c>
    </row>
    <row r="240" s="2" customFormat="1" ht="16.5" customHeight="1">
      <c r="A240" s="37"/>
      <c r="B240" s="38"/>
      <c r="C240" s="218" t="s">
        <v>1490</v>
      </c>
      <c r="D240" s="218" t="s">
        <v>125</v>
      </c>
      <c r="E240" s="219" t="s">
        <v>1309</v>
      </c>
      <c r="F240" s="220" t="s">
        <v>1310</v>
      </c>
      <c r="G240" s="221" t="s">
        <v>141</v>
      </c>
      <c r="H240" s="222">
        <v>318</v>
      </c>
      <c r="I240" s="223"/>
      <c r="J240" s="224">
        <f>ROUND(I240*H240,2)</f>
        <v>0</v>
      </c>
      <c r="K240" s="225"/>
      <c r="L240" s="43"/>
      <c r="M240" s="226" t="s">
        <v>19</v>
      </c>
      <c r="N240" s="227" t="s">
        <v>45</v>
      </c>
      <c r="O240" s="83"/>
      <c r="P240" s="228">
        <f>O240*H240</f>
        <v>0</v>
      </c>
      <c r="Q240" s="228">
        <v>0</v>
      </c>
      <c r="R240" s="228">
        <f>Q240*H240</f>
        <v>0</v>
      </c>
      <c r="S240" s="228">
        <v>0</v>
      </c>
      <c r="T240" s="229">
        <f>S240*H240</f>
        <v>0</v>
      </c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R240" s="230" t="s">
        <v>142</v>
      </c>
      <c r="AT240" s="230" t="s">
        <v>125</v>
      </c>
      <c r="AU240" s="230" t="s">
        <v>84</v>
      </c>
      <c r="AY240" s="16" t="s">
        <v>122</v>
      </c>
      <c r="BE240" s="231">
        <f>IF(N240="základní",J240,0)</f>
        <v>0</v>
      </c>
      <c r="BF240" s="231">
        <f>IF(N240="snížená",J240,0)</f>
        <v>0</v>
      </c>
      <c r="BG240" s="231">
        <f>IF(N240="zákl. přenesená",J240,0)</f>
        <v>0</v>
      </c>
      <c r="BH240" s="231">
        <f>IF(N240="sníž. přenesená",J240,0)</f>
        <v>0</v>
      </c>
      <c r="BI240" s="231">
        <f>IF(N240="nulová",J240,0)</f>
        <v>0</v>
      </c>
      <c r="BJ240" s="16" t="s">
        <v>82</v>
      </c>
      <c r="BK240" s="231">
        <f>ROUND(I240*H240,2)</f>
        <v>0</v>
      </c>
      <c r="BL240" s="16" t="s">
        <v>142</v>
      </c>
      <c r="BM240" s="230" t="s">
        <v>1491</v>
      </c>
    </row>
    <row r="241" s="2" customFormat="1" ht="16.5" customHeight="1">
      <c r="A241" s="37"/>
      <c r="B241" s="38"/>
      <c r="C241" s="218" t="s">
        <v>1492</v>
      </c>
      <c r="D241" s="218" t="s">
        <v>125</v>
      </c>
      <c r="E241" s="219" t="s">
        <v>1493</v>
      </c>
      <c r="F241" s="220" t="s">
        <v>1494</v>
      </c>
      <c r="G241" s="221" t="s">
        <v>141</v>
      </c>
      <c r="H241" s="222">
        <v>11</v>
      </c>
      <c r="I241" s="223"/>
      <c r="J241" s="224">
        <f>ROUND(I241*H241,2)</f>
        <v>0</v>
      </c>
      <c r="K241" s="225"/>
      <c r="L241" s="43"/>
      <c r="M241" s="226" t="s">
        <v>19</v>
      </c>
      <c r="N241" s="227" t="s">
        <v>45</v>
      </c>
      <c r="O241" s="83"/>
      <c r="P241" s="228">
        <f>O241*H241</f>
        <v>0</v>
      </c>
      <c r="Q241" s="228">
        <v>0</v>
      </c>
      <c r="R241" s="228">
        <f>Q241*H241</f>
        <v>0</v>
      </c>
      <c r="S241" s="228">
        <v>0</v>
      </c>
      <c r="T241" s="229">
        <f>S241*H241</f>
        <v>0</v>
      </c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R241" s="230" t="s">
        <v>142</v>
      </c>
      <c r="AT241" s="230" t="s">
        <v>125</v>
      </c>
      <c r="AU241" s="230" t="s">
        <v>84</v>
      </c>
      <c r="AY241" s="16" t="s">
        <v>122</v>
      </c>
      <c r="BE241" s="231">
        <f>IF(N241="základní",J241,0)</f>
        <v>0</v>
      </c>
      <c r="BF241" s="231">
        <f>IF(N241="snížená",J241,0)</f>
        <v>0</v>
      </c>
      <c r="BG241" s="231">
        <f>IF(N241="zákl. přenesená",J241,0)</f>
        <v>0</v>
      </c>
      <c r="BH241" s="231">
        <f>IF(N241="sníž. přenesená",J241,0)</f>
        <v>0</v>
      </c>
      <c r="BI241" s="231">
        <f>IF(N241="nulová",J241,0)</f>
        <v>0</v>
      </c>
      <c r="BJ241" s="16" t="s">
        <v>82</v>
      </c>
      <c r="BK241" s="231">
        <f>ROUND(I241*H241,2)</f>
        <v>0</v>
      </c>
      <c r="BL241" s="16" t="s">
        <v>142</v>
      </c>
      <c r="BM241" s="230" t="s">
        <v>1495</v>
      </c>
    </row>
    <row r="242" s="2" customFormat="1">
      <c r="A242" s="37"/>
      <c r="B242" s="38"/>
      <c r="C242" s="39"/>
      <c r="D242" s="232" t="s">
        <v>131</v>
      </c>
      <c r="E242" s="39"/>
      <c r="F242" s="233" t="s">
        <v>1496</v>
      </c>
      <c r="G242" s="39"/>
      <c r="H242" s="39"/>
      <c r="I242" s="135"/>
      <c r="J242" s="39"/>
      <c r="K242" s="39"/>
      <c r="L242" s="43"/>
      <c r="M242" s="234"/>
      <c r="N242" s="235"/>
      <c r="O242" s="83"/>
      <c r="P242" s="83"/>
      <c r="Q242" s="83"/>
      <c r="R242" s="83"/>
      <c r="S242" s="83"/>
      <c r="T242" s="84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T242" s="16" t="s">
        <v>131</v>
      </c>
      <c r="AU242" s="16" t="s">
        <v>84</v>
      </c>
    </row>
    <row r="243" s="2" customFormat="1" ht="16.5" customHeight="1">
      <c r="A243" s="37"/>
      <c r="B243" s="38"/>
      <c r="C243" s="236" t="s">
        <v>1497</v>
      </c>
      <c r="D243" s="236" t="s">
        <v>155</v>
      </c>
      <c r="E243" s="237" t="s">
        <v>1312</v>
      </c>
      <c r="F243" s="238" t="s">
        <v>1313</v>
      </c>
      <c r="G243" s="239" t="s">
        <v>158</v>
      </c>
      <c r="H243" s="240">
        <v>32.899999999999999</v>
      </c>
      <c r="I243" s="241"/>
      <c r="J243" s="242">
        <f>ROUND(I243*H243,2)</f>
        <v>0</v>
      </c>
      <c r="K243" s="243"/>
      <c r="L243" s="244"/>
      <c r="M243" s="245" t="s">
        <v>19</v>
      </c>
      <c r="N243" s="246" t="s">
        <v>45</v>
      </c>
      <c r="O243" s="83"/>
      <c r="P243" s="228">
        <f>O243*H243</f>
        <v>0</v>
      </c>
      <c r="Q243" s="228">
        <v>0.59999999999999998</v>
      </c>
      <c r="R243" s="228">
        <f>Q243*H243</f>
        <v>19.739999999999998</v>
      </c>
      <c r="S243" s="228">
        <v>0</v>
      </c>
      <c r="T243" s="229">
        <f>S243*H243</f>
        <v>0</v>
      </c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R243" s="230" t="s">
        <v>159</v>
      </c>
      <c r="AT243" s="230" t="s">
        <v>155</v>
      </c>
      <c r="AU243" s="230" t="s">
        <v>84</v>
      </c>
      <c r="AY243" s="16" t="s">
        <v>122</v>
      </c>
      <c r="BE243" s="231">
        <f>IF(N243="základní",J243,0)</f>
        <v>0</v>
      </c>
      <c r="BF243" s="231">
        <f>IF(N243="snížená",J243,0)</f>
        <v>0</v>
      </c>
      <c r="BG243" s="231">
        <f>IF(N243="zákl. přenesená",J243,0)</f>
        <v>0</v>
      </c>
      <c r="BH243" s="231">
        <f>IF(N243="sníž. přenesená",J243,0)</f>
        <v>0</v>
      </c>
      <c r="BI243" s="231">
        <f>IF(N243="nulová",J243,0)</f>
        <v>0</v>
      </c>
      <c r="BJ243" s="16" t="s">
        <v>82</v>
      </c>
      <c r="BK243" s="231">
        <f>ROUND(I243*H243,2)</f>
        <v>0</v>
      </c>
      <c r="BL243" s="16" t="s">
        <v>142</v>
      </c>
      <c r="BM243" s="230" t="s">
        <v>1498</v>
      </c>
    </row>
    <row r="244" s="2" customFormat="1" ht="16.5" customHeight="1">
      <c r="A244" s="37"/>
      <c r="B244" s="38"/>
      <c r="C244" s="218" t="s">
        <v>1499</v>
      </c>
      <c r="D244" s="218" t="s">
        <v>125</v>
      </c>
      <c r="E244" s="219" t="s">
        <v>1500</v>
      </c>
      <c r="F244" s="220" t="s">
        <v>1501</v>
      </c>
      <c r="G244" s="221" t="s">
        <v>158</v>
      </c>
      <c r="H244" s="222">
        <v>9.8699999999999992</v>
      </c>
      <c r="I244" s="223"/>
      <c r="J244" s="224">
        <f>ROUND(I244*H244,2)</f>
        <v>0</v>
      </c>
      <c r="K244" s="225"/>
      <c r="L244" s="43"/>
      <c r="M244" s="226" t="s">
        <v>19</v>
      </c>
      <c r="N244" s="227" t="s">
        <v>45</v>
      </c>
      <c r="O244" s="83"/>
      <c r="P244" s="228">
        <f>O244*H244</f>
        <v>0</v>
      </c>
      <c r="Q244" s="228">
        <v>0</v>
      </c>
      <c r="R244" s="228">
        <f>Q244*H244</f>
        <v>0</v>
      </c>
      <c r="S244" s="228">
        <v>0</v>
      </c>
      <c r="T244" s="229">
        <f>S244*H244</f>
        <v>0</v>
      </c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R244" s="230" t="s">
        <v>142</v>
      </c>
      <c r="AT244" s="230" t="s">
        <v>125</v>
      </c>
      <c r="AU244" s="230" t="s">
        <v>84</v>
      </c>
      <c r="AY244" s="16" t="s">
        <v>122</v>
      </c>
      <c r="BE244" s="231">
        <f>IF(N244="základní",J244,0)</f>
        <v>0</v>
      </c>
      <c r="BF244" s="231">
        <f>IF(N244="snížená",J244,0)</f>
        <v>0</v>
      </c>
      <c r="BG244" s="231">
        <f>IF(N244="zákl. přenesená",J244,0)</f>
        <v>0</v>
      </c>
      <c r="BH244" s="231">
        <f>IF(N244="sníž. přenesená",J244,0)</f>
        <v>0</v>
      </c>
      <c r="BI244" s="231">
        <f>IF(N244="nulová",J244,0)</f>
        <v>0</v>
      </c>
      <c r="BJ244" s="16" t="s">
        <v>82</v>
      </c>
      <c r="BK244" s="231">
        <f>ROUND(I244*H244,2)</f>
        <v>0</v>
      </c>
      <c r="BL244" s="16" t="s">
        <v>142</v>
      </c>
      <c r="BM244" s="230" t="s">
        <v>1502</v>
      </c>
    </row>
    <row r="245" s="2" customFormat="1">
      <c r="A245" s="37"/>
      <c r="B245" s="38"/>
      <c r="C245" s="39"/>
      <c r="D245" s="232" t="s">
        <v>131</v>
      </c>
      <c r="E245" s="39"/>
      <c r="F245" s="233" t="s">
        <v>1503</v>
      </c>
      <c r="G245" s="39"/>
      <c r="H245" s="39"/>
      <c r="I245" s="135"/>
      <c r="J245" s="39"/>
      <c r="K245" s="39"/>
      <c r="L245" s="43"/>
      <c r="M245" s="234"/>
      <c r="N245" s="235"/>
      <c r="O245" s="83"/>
      <c r="P245" s="83"/>
      <c r="Q245" s="83"/>
      <c r="R245" s="83"/>
      <c r="S245" s="83"/>
      <c r="T245" s="84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T245" s="16" t="s">
        <v>131</v>
      </c>
      <c r="AU245" s="16" t="s">
        <v>84</v>
      </c>
    </row>
    <row r="246" s="2" customFormat="1" ht="16.5" customHeight="1">
      <c r="A246" s="37"/>
      <c r="B246" s="38"/>
      <c r="C246" s="236" t="s">
        <v>1504</v>
      </c>
      <c r="D246" s="236" t="s">
        <v>155</v>
      </c>
      <c r="E246" s="237" t="s">
        <v>1321</v>
      </c>
      <c r="F246" s="238" t="s">
        <v>1322</v>
      </c>
      <c r="G246" s="239" t="s">
        <v>158</v>
      </c>
      <c r="H246" s="240">
        <v>9.8699999999999992</v>
      </c>
      <c r="I246" s="241"/>
      <c r="J246" s="242">
        <f>ROUND(I246*H246,2)</f>
        <v>0</v>
      </c>
      <c r="K246" s="243"/>
      <c r="L246" s="244"/>
      <c r="M246" s="245" t="s">
        <v>19</v>
      </c>
      <c r="N246" s="246" t="s">
        <v>45</v>
      </c>
      <c r="O246" s="83"/>
      <c r="P246" s="228">
        <f>O246*H246</f>
        <v>0</v>
      </c>
      <c r="Q246" s="228">
        <v>0</v>
      </c>
      <c r="R246" s="228">
        <f>Q246*H246</f>
        <v>0</v>
      </c>
      <c r="S246" s="228">
        <v>0</v>
      </c>
      <c r="T246" s="229">
        <f>S246*H246</f>
        <v>0</v>
      </c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R246" s="230" t="s">
        <v>159</v>
      </c>
      <c r="AT246" s="230" t="s">
        <v>155</v>
      </c>
      <c r="AU246" s="230" t="s">
        <v>84</v>
      </c>
      <c r="AY246" s="16" t="s">
        <v>122</v>
      </c>
      <c r="BE246" s="231">
        <f>IF(N246="základní",J246,0)</f>
        <v>0</v>
      </c>
      <c r="BF246" s="231">
        <f>IF(N246="snížená",J246,0)</f>
        <v>0</v>
      </c>
      <c r="BG246" s="231">
        <f>IF(N246="zákl. přenesená",J246,0)</f>
        <v>0</v>
      </c>
      <c r="BH246" s="231">
        <f>IF(N246="sníž. přenesená",J246,0)</f>
        <v>0</v>
      </c>
      <c r="BI246" s="231">
        <f>IF(N246="nulová",J246,0)</f>
        <v>0</v>
      </c>
      <c r="BJ246" s="16" t="s">
        <v>82</v>
      </c>
      <c r="BK246" s="231">
        <f>ROUND(I246*H246,2)</f>
        <v>0</v>
      </c>
      <c r="BL246" s="16" t="s">
        <v>142</v>
      </c>
      <c r="BM246" s="230" t="s">
        <v>1505</v>
      </c>
    </row>
    <row r="247" s="12" customFormat="1" ht="22.8" customHeight="1">
      <c r="A247" s="12"/>
      <c r="B247" s="202"/>
      <c r="C247" s="203"/>
      <c r="D247" s="204" t="s">
        <v>73</v>
      </c>
      <c r="E247" s="216" t="s">
        <v>169</v>
      </c>
      <c r="F247" s="216" t="s">
        <v>1506</v>
      </c>
      <c r="G247" s="203"/>
      <c r="H247" s="203"/>
      <c r="I247" s="206"/>
      <c r="J247" s="217">
        <f>BK247</f>
        <v>0</v>
      </c>
      <c r="K247" s="203"/>
      <c r="L247" s="208"/>
      <c r="M247" s="209"/>
      <c r="N247" s="210"/>
      <c r="O247" s="210"/>
      <c r="P247" s="211">
        <f>SUM(P248:P279)</f>
        <v>0</v>
      </c>
      <c r="Q247" s="210"/>
      <c r="R247" s="211">
        <f>SUM(R248:R279)</f>
        <v>11.470058999999999</v>
      </c>
      <c r="S247" s="210"/>
      <c r="T247" s="212">
        <f>SUM(T248:T279)</f>
        <v>0</v>
      </c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R247" s="213" t="s">
        <v>82</v>
      </c>
      <c r="AT247" s="214" t="s">
        <v>73</v>
      </c>
      <c r="AU247" s="214" t="s">
        <v>82</v>
      </c>
      <c r="AY247" s="213" t="s">
        <v>122</v>
      </c>
      <c r="BK247" s="215">
        <f>SUM(BK248:BK279)</f>
        <v>0</v>
      </c>
    </row>
    <row r="248" s="2" customFormat="1" ht="16.5" customHeight="1">
      <c r="A248" s="37"/>
      <c r="B248" s="38"/>
      <c r="C248" s="218" t="s">
        <v>668</v>
      </c>
      <c r="D248" s="218" t="s">
        <v>125</v>
      </c>
      <c r="E248" s="219" t="s">
        <v>1396</v>
      </c>
      <c r="F248" s="220" t="s">
        <v>1397</v>
      </c>
      <c r="G248" s="221" t="s">
        <v>141</v>
      </c>
      <c r="H248" s="222">
        <v>148</v>
      </c>
      <c r="I248" s="223"/>
      <c r="J248" s="224">
        <f>ROUND(I248*H248,2)</f>
        <v>0</v>
      </c>
      <c r="K248" s="225"/>
      <c r="L248" s="43"/>
      <c r="M248" s="226" t="s">
        <v>19</v>
      </c>
      <c r="N248" s="227" t="s">
        <v>45</v>
      </c>
      <c r="O248" s="83"/>
      <c r="P248" s="228">
        <f>O248*H248</f>
        <v>0</v>
      </c>
      <c r="Q248" s="228">
        <v>0</v>
      </c>
      <c r="R248" s="228">
        <f>Q248*H248</f>
        <v>0</v>
      </c>
      <c r="S248" s="228">
        <v>0</v>
      </c>
      <c r="T248" s="229">
        <f>S248*H248</f>
        <v>0</v>
      </c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R248" s="230" t="s">
        <v>142</v>
      </c>
      <c r="AT248" s="230" t="s">
        <v>125</v>
      </c>
      <c r="AU248" s="230" t="s">
        <v>84</v>
      </c>
      <c r="AY248" s="16" t="s">
        <v>122</v>
      </c>
      <c r="BE248" s="231">
        <f>IF(N248="základní",J248,0)</f>
        <v>0</v>
      </c>
      <c r="BF248" s="231">
        <f>IF(N248="snížená",J248,0)</f>
        <v>0</v>
      </c>
      <c r="BG248" s="231">
        <f>IF(N248="zákl. přenesená",J248,0)</f>
        <v>0</v>
      </c>
      <c r="BH248" s="231">
        <f>IF(N248="sníž. přenesená",J248,0)</f>
        <v>0</v>
      </c>
      <c r="BI248" s="231">
        <f>IF(N248="nulová",J248,0)</f>
        <v>0</v>
      </c>
      <c r="BJ248" s="16" t="s">
        <v>82</v>
      </c>
      <c r="BK248" s="231">
        <f>ROUND(I248*H248,2)</f>
        <v>0</v>
      </c>
      <c r="BL248" s="16" t="s">
        <v>142</v>
      </c>
      <c r="BM248" s="230" t="s">
        <v>1507</v>
      </c>
    </row>
    <row r="249" s="13" customFormat="1">
      <c r="A249" s="13"/>
      <c r="B249" s="255"/>
      <c r="C249" s="256"/>
      <c r="D249" s="232" t="s">
        <v>682</v>
      </c>
      <c r="E249" s="256"/>
      <c r="F249" s="257" t="s">
        <v>1508</v>
      </c>
      <c r="G249" s="256"/>
      <c r="H249" s="258">
        <v>148</v>
      </c>
      <c r="I249" s="259"/>
      <c r="J249" s="256"/>
      <c r="K249" s="256"/>
      <c r="L249" s="260"/>
      <c r="M249" s="261"/>
      <c r="N249" s="262"/>
      <c r="O249" s="262"/>
      <c r="P249" s="262"/>
      <c r="Q249" s="262"/>
      <c r="R249" s="262"/>
      <c r="S249" s="262"/>
      <c r="T249" s="26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64" t="s">
        <v>682</v>
      </c>
      <c r="AU249" s="264" t="s">
        <v>84</v>
      </c>
      <c r="AV249" s="13" t="s">
        <v>84</v>
      </c>
      <c r="AW249" s="13" t="s">
        <v>4</v>
      </c>
      <c r="AX249" s="13" t="s">
        <v>82</v>
      </c>
      <c r="AY249" s="264" t="s">
        <v>122</v>
      </c>
    </row>
    <row r="250" s="2" customFormat="1" ht="16.5" customHeight="1">
      <c r="A250" s="37"/>
      <c r="B250" s="38"/>
      <c r="C250" s="236" t="s">
        <v>672</v>
      </c>
      <c r="D250" s="236" t="s">
        <v>155</v>
      </c>
      <c r="E250" s="237" t="s">
        <v>1405</v>
      </c>
      <c r="F250" s="238" t="s">
        <v>1406</v>
      </c>
      <c r="G250" s="239" t="s">
        <v>1407</v>
      </c>
      <c r="H250" s="240">
        <v>0.058999999999999997</v>
      </c>
      <c r="I250" s="241"/>
      <c r="J250" s="242">
        <f>ROUND(I250*H250,2)</f>
        <v>0</v>
      </c>
      <c r="K250" s="243"/>
      <c r="L250" s="244"/>
      <c r="M250" s="245" t="s">
        <v>19</v>
      </c>
      <c r="N250" s="246" t="s">
        <v>45</v>
      </c>
      <c r="O250" s="83"/>
      <c r="P250" s="228">
        <f>O250*H250</f>
        <v>0</v>
      </c>
      <c r="Q250" s="228">
        <v>0.001</v>
      </c>
      <c r="R250" s="228">
        <f>Q250*H250</f>
        <v>5.8999999999999998E-05</v>
      </c>
      <c r="S250" s="228">
        <v>0</v>
      </c>
      <c r="T250" s="229">
        <f>S250*H250</f>
        <v>0</v>
      </c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R250" s="230" t="s">
        <v>159</v>
      </c>
      <c r="AT250" s="230" t="s">
        <v>155</v>
      </c>
      <c r="AU250" s="230" t="s">
        <v>84</v>
      </c>
      <c r="AY250" s="16" t="s">
        <v>122</v>
      </c>
      <c r="BE250" s="231">
        <f>IF(N250="základní",J250,0)</f>
        <v>0</v>
      </c>
      <c r="BF250" s="231">
        <f>IF(N250="snížená",J250,0)</f>
        <v>0</v>
      </c>
      <c r="BG250" s="231">
        <f>IF(N250="zákl. přenesená",J250,0)</f>
        <v>0</v>
      </c>
      <c r="BH250" s="231">
        <f>IF(N250="sníž. přenesená",J250,0)</f>
        <v>0</v>
      </c>
      <c r="BI250" s="231">
        <f>IF(N250="nulová",J250,0)</f>
        <v>0</v>
      </c>
      <c r="BJ250" s="16" t="s">
        <v>82</v>
      </c>
      <c r="BK250" s="231">
        <f>ROUND(I250*H250,2)</f>
        <v>0</v>
      </c>
      <c r="BL250" s="16" t="s">
        <v>142</v>
      </c>
      <c r="BM250" s="230" t="s">
        <v>1509</v>
      </c>
    </row>
    <row r="251" s="2" customFormat="1">
      <c r="A251" s="37"/>
      <c r="B251" s="38"/>
      <c r="C251" s="39"/>
      <c r="D251" s="232" t="s">
        <v>131</v>
      </c>
      <c r="E251" s="39"/>
      <c r="F251" s="233" t="s">
        <v>1409</v>
      </c>
      <c r="G251" s="39"/>
      <c r="H251" s="39"/>
      <c r="I251" s="135"/>
      <c r="J251" s="39"/>
      <c r="K251" s="39"/>
      <c r="L251" s="43"/>
      <c r="M251" s="234"/>
      <c r="N251" s="235"/>
      <c r="O251" s="83"/>
      <c r="P251" s="83"/>
      <c r="Q251" s="83"/>
      <c r="R251" s="83"/>
      <c r="S251" s="83"/>
      <c r="T251" s="84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T251" s="16" t="s">
        <v>131</v>
      </c>
      <c r="AU251" s="16" t="s">
        <v>84</v>
      </c>
    </row>
    <row r="252" s="2" customFormat="1" ht="16.5" customHeight="1">
      <c r="A252" s="37"/>
      <c r="B252" s="38"/>
      <c r="C252" s="218" t="s">
        <v>1510</v>
      </c>
      <c r="D252" s="218" t="s">
        <v>125</v>
      </c>
      <c r="E252" s="219" t="s">
        <v>1511</v>
      </c>
      <c r="F252" s="220" t="s">
        <v>1512</v>
      </c>
      <c r="G252" s="221" t="s">
        <v>141</v>
      </c>
      <c r="H252" s="222">
        <v>74</v>
      </c>
      <c r="I252" s="223"/>
      <c r="J252" s="224">
        <f>ROUND(I252*H252,2)</f>
        <v>0</v>
      </c>
      <c r="K252" s="225"/>
      <c r="L252" s="43"/>
      <c r="M252" s="226" t="s">
        <v>19</v>
      </c>
      <c r="N252" s="227" t="s">
        <v>45</v>
      </c>
      <c r="O252" s="83"/>
      <c r="P252" s="228">
        <f>O252*H252</f>
        <v>0</v>
      </c>
      <c r="Q252" s="228">
        <v>0</v>
      </c>
      <c r="R252" s="228">
        <f>Q252*H252</f>
        <v>0</v>
      </c>
      <c r="S252" s="228">
        <v>0</v>
      </c>
      <c r="T252" s="229">
        <f>S252*H252</f>
        <v>0</v>
      </c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R252" s="230" t="s">
        <v>142</v>
      </c>
      <c r="AT252" s="230" t="s">
        <v>125</v>
      </c>
      <c r="AU252" s="230" t="s">
        <v>84</v>
      </c>
      <c r="AY252" s="16" t="s">
        <v>122</v>
      </c>
      <c r="BE252" s="231">
        <f>IF(N252="základní",J252,0)</f>
        <v>0</v>
      </c>
      <c r="BF252" s="231">
        <f>IF(N252="snížená",J252,0)</f>
        <v>0</v>
      </c>
      <c r="BG252" s="231">
        <f>IF(N252="zákl. přenesená",J252,0)</f>
        <v>0</v>
      </c>
      <c r="BH252" s="231">
        <f>IF(N252="sníž. přenesená",J252,0)</f>
        <v>0</v>
      </c>
      <c r="BI252" s="231">
        <f>IF(N252="nulová",J252,0)</f>
        <v>0</v>
      </c>
      <c r="BJ252" s="16" t="s">
        <v>82</v>
      </c>
      <c r="BK252" s="231">
        <f>ROUND(I252*H252,2)</f>
        <v>0</v>
      </c>
      <c r="BL252" s="16" t="s">
        <v>142</v>
      </c>
      <c r="BM252" s="230" t="s">
        <v>1513</v>
      </c>
    </row>
    <row r="253" s="2" customFormat="1" ht="16.5" customHeight="1">
      <c r="A253" s="37"/>
      <c r="B253" s="38"/>
      <c r="C253" s="236" t="s">
        <v>1514</v>
      </c>
      <c r="D253" s="236" t="s">
        <v>155</v>
      </c>
      <c r="E253" s="237" t="s">
        <v>1256</v>
      </c>
      <c r="F253" s="238" t="s">
        <v>1257</v>
      </c>
      <c r="G253" s="239" t="s">
        <v>158</v>
      </c>
      <c r="H253" s="240">
        <v>7.4000000000000004</v>
      </c>
      <c r="I253" s="241"/>
      <c r="J253" s="242">
        <f>ROUND(I253*H253,2)</f>
        <v>0</v>
      </c>
      <c r="K253" s="243"/>
      <c r="L253" s="244"/>
      <c r="M253" s="245" t="s">
        <v>19</v>
      </c>
      <c r="N253" s="246" t="s">
        <v>45</v>
      </c>
      <c r="O253" s="83"/>
      <c r="P253" s="228">
        <f>O253*H253</f>
        <v>0</v>
      </c>
      <c r="Q253" s="228">
        <v>0.22</v>
      </c>
      <c r="R253" s="228">
        <f>Q253*H253</f>
        <v>1.6280000000000001</v>
      </c>
      <c r="S253" s="228">
        <v>0</v>
      </c>
      <c r="T253" s="229">
        <f>S253*H253</f>
        <v>0</v>
      </c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R253" s="230" t="s">
        <v>159</v>
      </c>
      <c r="AT253" s="230" t="s">
        <v>155</v>
      </c>
      <c r="AU253" s="230" t="s">
        <v>84</v>
      </c>
      <c r="AY253" s="16" t="s">
        <v>122</v>
      </c>
      <c r="BE253" s="231">
        <f>IF(N253="základní",J253,0)</f>
        <v>0</v>
      </c>
      <c r="BF253" s="231">
        <f>IF(N253="snížená",J253,0)</f>
        <v>0</v>
      </c>
      <c r="BG253" s="231">
        <f>IF(N253="zákl. přenesená",J253,0)</f>
        <v>0</v>
      </c>
      <c r="BH253" s="231">
        <f>IF(N253="sníž. přenesená",J253,0)</f>
        <v>0</v>
      </c>
      <c r="BI253" s="231">
        <f>IF(N253="nulová",J253,0)</f>
        <v>0</v>
      </c>
      <c r="BJ253" s="16" t="s">
        <v>82</v>
      </c>
      <c r="BK253" s="231">
        <f>ROUND(I253*H253,2)</f>
        <v>0</v>
      </c>
      <c r="BL253" s="16" t="s">
        <v>142</v>
      </c>
      <c r="BM253" s="230" t="s">
        <v>1515</v>
      </c>
    </row>
    <row r="254" s="2" customFormat="1">
      <c r="A254" s="37"/>
      <c r="B254" s="38"/>
      <c r="C254" s="39"/>
      <c r="D254" s="232" t="s">
        <v>131</v>
      </c>
      <c r="E254" s="39"/>
      <c r="F254" s="233" t="s">
        <v>1516</v>
      </c>
      <c r="G254" s="39"/>
      <c r="H254" s="39"/>
      <c r="I254" s="135"/>
      <c r="J254" s="39"/>
      <c r="K254" s="39"/>
      <c r="L254" s="43"/>
      <c r="M254" s="234"/>
      <c r="N254" s="235"/>
      <c r="O254" s="83"/>
      <c r="P254" s="83"/>
      <c r="Q254" s="83"/>
      <c r="R254" s="83"/>
      <c r="S254" s="83"/>
      <c r="T254" s="84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T254" s="16" t="s">
        <v>131</v>
      </c>
      <c r="AU254" s="16" t="s">
        <v>84</v>
      </c>
    </row>
    <row r="255" s="13" customFormat="1">
      <c r="A255" s="13"/>
      <c r="B255" s="255"/>
      <c r="C255" s="256"/>
      <c r="D255" s="232" t="s">
        <v>682</v>
      </c>
      <c r="E255" s="256"/>
      <c r="F255" s="257" t="s">
        <v>1517</v>
      </c>
      <c r="G255" s="256"/>
      <c r="H255" s="258">
        <v>7.4000000000000004</v>
      </c>
      <c r="I255" s="259"/>
      <c r="J255" s="256"/>
      <c r="K255" s="256"/>
      <c r="L255" s="260"/>
      <c r="M255" s="261"/>
      <c r="N255" s="262"/>
      <c r="O255" s="262"/>
      <c r="P255" s="262"/>
      <c r="Q255" s="262"/>
      <c r="R255" s="262"/>
      <c r="S255" s="262"/>
      <c r="T255" s="26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64" t="s">
        <v>682</v>
      </c>
      <c r="AU255" s="264" t="s">
        <v>84</v>
      </c>
      <c r="AV255" s="13" t="s">
        <v>84</v>
      </c>
      <c r="AW255" s="13" t="s">
        <v>4</v>
      </c>
      <c r="AX255" s="13" t="s">
        <v>82</v>
      </c>
      <c r="AY255" s="264" t="s">
        <v>122</v>
      </c>
    </row>
    <row r="256" s="2" customFormat="1" ht="16.5" customHeight="1">
      <c r="A256" s="37"/>
      <c r="B256" s="38"/>
      <c r="C256" s="218" t="s">
        <v>1518</v>
      </c>
      <c r="D256" s="218" t="s">
        <v>125</v>
      </c>
      <c r="E256" s="219" t="s">
        <v>1415</v>
      </c>
      <c r="F256" s="220" t="s">
        <v>1416</v>
      </c>
      <c r="G256" s="221" t="s">
        <v>141</v>
      </c>
      <c r="H256" s="222">
        <v>74</v>
      </c>
      <c r="I256" s="223"/>
      <c r="J256" s="224">
        <f>ROUND(I256*H256,2)</f>
        <v>0</v>
      </c>
      <c r="K256" s="225"/>
      <c r="L256" s="43"/>
      <c r="M256" s="226" t="s">
        <v>19</v>
      </c>
      <c r="N256" s="227" t="s">
        <v>45</v>
      </c>
      <c r="O256" s="83"/>
      <c r="P256" s="228">
        <f>O256*H256</f>
        <v>0</v>
      </c>
      <c r="Q256" s="228">
        <v>0</v>
      </c>
      <c r="R256" s="228">
        <f>Q256*H256</f>
        <v>0</v>
      </c>
      <c r="S256" s="228">
        <v>0</v>
      </c>
      <c r="T256" s="229">
        <f>S256*H256</f>
        <v>0</v>
      </c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R256" s="230" t="s">
        <v>142</v>
      </c>
      <c r="AT256" s="230" t="s">
        <v>125</v>
      </c>
      <c r="AU256" s="230" t="s">
        <v>84</v>
      </c>
      <c r="AY256" s="16" t="s">
        <v>122</v>
      </c>
      <c r="BE256" s="231">
        <f>IF(N256="základní",J256,0)</f>
        <v>0</v>
      </c>
      <c r="BF256" s="231">
        <f>IF(N256="snížená",J256,0)</f>
        <v>0</v>
      </c>
      <c r="BG256" s="231">
        <f>IF(N256="zákl. přenesená",J256,0)</f>
        <v>0</v>
      </c>
      <c r="BH256" s="231">
        <f>IF(N256="sníž. přenesená",J256,0)</f>
        <v>0</v>
      </c>
      <c r="BI256" s="231">
        <f>IF(N256="nulová",J256,0)</f>
        <v>0</v>
      </c>
      <c r="BJ256" s="16" t="s">
        <v>82</v>
      </c>
      <c r="BK256" s="231">
        <f>ROUND(I256*H256,2)</f>
        <v>0</v>
      </c>
      <c r="BL256" s="16" t="s">
        <v>142</v>
      </c>
      <c r="BM256" s="230" t="s">
        <v>1519</v>
      </c>
    </row>
    <row r="257" s="2" customFormat="1" ht="16.5" customHeight="1">
      <c r="A257" s="37"/>
      <c r="B257" s="38"/>
      <c r="C257" s="218" t="s">
        <v>1520</v>
      </c>
      <c r="D257" s="218" t="s">
        <v>125</v>
      </c>
      <c r="E257" s="219" t="s">
        <v>1423</v>
      </c>
      <c r="F257" s="220" t="s">
        <v>1424</v>
      </c>
      <c r="G257" s="221" t="s">
        <v>141</v>
      </c>
      <c r="H257" s="222">
        <v>74</v>
      </c>
      <c r="I257" s="223"/>
      <c r="J257" s="224">
        <f>ROUND(I257*H257,2)</f>
        <v>0</v>
      </c>
      <c r="K257" s="225"/>
      <c r="L257" s="43"/>
      <c r="M257" s="226" t="s">
        <v>19</v>
      </c>
      <c r="N257" s="227" t="s">
        <v>45</v>
      </c>
      <c r="O257" s="83"/>
      <c r="P257" s="228">
        <f>O257*H257</f>
        <v>0</v>
      </c>
      <c r="Q257" s="228">
        <v>0</v>
      </c>
      <c r="R257" s="228">
        <f>Q257*H257</f>
        <v>0</v>
      </c>
      <c r="S257" s="228">
        <v>0</v>
      </c>
      <c r="T257" s="229">
        <f>S257*H257</f>
        <v>0</v>
      </c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R257" s="230" t="s">
        <v>142</v>
      </c>
      <c r="AT257" s="230" t="s">
        <v>125</v>
      </c>
      <c r="AU257" s="230" t="s">
        <v>84</v>
      </c>
      <c r="AY257" s="16" t="s">
        <v>122</v>
      </c>
      <c r="BE257" s="231">
        <f>IF(N257="základní",J257,0)</f>
        <v>0</v>
      </c>
      <c r="BF257" s="231">
        <f>IF(N257="snížená",J257,0)</f>
        <v>0</v>
      </c>
      <c r="BG257" s="231">
        <f>IF(N257="zákl. přenesená",J257,0)</f>
        <v>0</v>
      </c>
      <c r="BH257" s="231">
        <f>IF(N257="sníž. přenesená",J257,0)</f>
        <v>0</v>
      </c>
      <c r="BI257" s="231">
        <f>IF(N257="nulová",J257,0)</f>
        <v>0</v>
      </c>
      <c r="BJ257" s="16" t="s">
        <v>82</v>
      </c>
      <c r="BK257" s="231">
        <f>ROUND(I257*H257,2)</f>
        <v>0</v>
      </c>
      <c r="BL257" s="16" t="s">
        <v>142</v>
      </c>
      <c r="BM257" s="230" t="s">
        <v>1521</v>
      </c>
    </row>
    <row r="258" s="2" customFormat="1" ht="16.5" customHeight="1">
      <c r="A258" s="37"/>
      <c r="B258" s="38"/>
      <c r="C258" s="218" t="s">
        <v>1522</v>
      </c>
      <c r="D258" s="218" t="s">
        <v>125</v>
      </c>
      <c r="E258" s="219" t="s">
        <v>1431</v>
      </c>
      <c r="F258" s="220" t="s">
        <v>1432</v>
      </c>
      <c r="G258" s="221" t="s">
        <v>141</v>
      </c>
      <c r="H258" s="222">
        <v>74</v>
      </c>
      <c r="I258" s="223"/>
      <c r="J258" s="224">
        <f>ROUND(I258*H258,2)</f>
        <v>0</v>
      </c>
      <c r="K258" s="225"/>
      <c r="L258" s="43"/>
      <c r="M258" s="226" t="s">
        <v>19</v>
      </c>
      <c r="N258" s="227" t="s">
        <v>45</v>
      </c>
      <c r="O258" s="83"/>
      <c r="P258" s="228">
        <f>O258*H258</f>
        <v>0</v>
      </c>
      <c r="Q258" s="228">
        <v>0</v>
      </c>
      <c r="R258" s="228">
        <f>Q258*H258</f>
        <v>0</v>
      </c>
      <c r="S258" s="228">
        <v>0</v>
      </c>
      <c r="T258" s="229">
        <f>S258*H258</f>
        <v>0</v>
      </c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R258" s="230" t="s">
        <v>142</v>
      </c>
      <c r="AT258" s="230" t="s">
        <v>125</v>
      </c>
      <c r="AU258" s="230" t="s">
        <v>84</v>
      </c>
      <c r="AY258" s="16" t="s">
        <v>122</v>
      </c>
      <c r="BE258" s="231">
        <f>IF(N258="základní",J258,0)</f>
        <v>0</v>
      </c>
      <c r="BF258" s="231">
        <f>IF(N258="snížená",J258,0)</f>
        <v>0</v>
      </c>
      <c r="BG258" s="231">
        <f>IF(N258="zákl. přenesená",J258,0)</f>
        <v>0</v>
      </c>
      <c r="BH258" s="231">
        <f>IF(N258="sníž. přenesená",J258,0)</f>
        <v>0</v>
      </c>
      <c r="BI258" s="231">
        <f>IF(N258="nulová",J258,0)</f>
        <v>0</v>
      </c>
      <c r="BJ258" s="16" t="s">
        <v>82</v>
      </c>
      <c r="BK258" s="231">
        <f>ROUND(I258*H258,2)</f>
        <v>0</v>
      </c>
      <c r="BL258" s="16" t="s">
        <v>142</v>
      </c>
      <c r="BM258" s="230" t="s">
        <v>1523</v>
      </c>
    </row>
    <row r="259" s="2" customFormat="1" ht="21.75" customHeight="1">
      <c r="A259" s="37"/>
      <c r="B259" s="38"/>
      <c r="C259" s="218" t="s">
        <v>1524</v>
      </c>
      <c r="D259" s="218" t="s">
        <v>125</v>
      </c>
      <c r="E259" s="219" t="s">
        <v>1525</v>
      </c>
      <c r="F259" s="220" t="s">
        <v>1526</v>
      </c>
      <c r="G259" s="221" t="s">
        <v>543</v>
      </c>
      <c r="H259" s="222">
        <v>450</v>
      </c>
      <c r="I259" s="223"/>
      <c r="J259" s="224">
        <f>ROUND(I259*H259,2)</f>
        <v>0</v>
      </c>
      <c r="K259" s="225"/>
      <c r="L259" s="43"/>
      <c r="M259" s="226" t="s">
        <v>19</v>
      </c>
      <c r="N259" s="227" t="s">
        <v>45</v>
      </c>
      <c r="O259" s="83"/>
      <c r="P259" s="228">
        <f>O259*H259</f>
        <v>0</v>
      </c>
      <c r="Q259" s="228">
        <v>0</v>
      </c>
      <c r="R259" s="228">
        <f>Q259*H259</f>
        <v>0</v>
      </c>
      <c r="S259" s="228">
        <v>0</v>
      </c>
      <c r="T259" s="229">
        <f>S259*H259</f>
        <v>0</v>
      </c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R259" s="230" t="s">
        <v>142</v>
      </c>
      <c r="AT259" s="230" t="s">
        <v>125</v>
      </c>
      <c r="AU259" s="230" t="s">
        <v>84</v>
      </c>
      <c r="AY259" s="16" t="s">
        <v>122</v>
      </c>
      <c r="BE259" s="231">
        <f>IF(N259="základní",J259,0)</f>
        <v>0</v>
      </c>
      <c r="BF259" s="231">
        <f>IF(N259="snížená",J259,0)</f>
        <v>0</v>
      </c>
      <c r="BG259" s="231">
        <f>IF(N259="zákl. přenesená",J259,0)</f>
        <v>0</v>
      </c>
      <c r="BH259" s="231">
        <f>IF(N259="sníž. přenesená",J259,0)</f>
        <v>0</v>
      </c>
      <c r="BI259" s="231">
        <f>IF(N259="nulová",J259,0)</f>
        <v>0</v>
      </c>
      <c r="BJ259" s="16" t="s">
        <v>82</v>
      </c>
      <c r="BK259" s="231">
        <f>ROUND(I259*H259,2)</f>
        <v>0</v>
      </c>
      <c r="BL259" s="16" t="s">
        <v>142</v>
      </c>
      <c r="BM259" s="230" t="s">
        <v>1527</v>
      </c>
    </row>
    <row r="260" s="2" customFormat="1">
      <c r="A260" s="37"/>
      <c r="B260" s="38"/>
      <c r="C260" s="39"/>
      <c r="D260" s="232" t="s">
        <v>131</v>
      </c>
      <c r="E260" s="39"/>
      <c r="F260" s="233" t="s">
        <v>1528</v>
      </c>
      <c r="G260" s="39"/>
      <c r="H260" s="39"/>
      <c r="I260" s="135"/>
      <c r="J260" s="39"/>
      <c r="K260" s="39"/>
      <c r="L260" s="43"/>
      <c r="M260" s="234"/>
      <c r="N260" s="235"/>
      <c r="O260" s="83"/>
      <c r="P260" s="83"/>
      <c r="Q260" s="83"/>
      <c r="R260" s="83"/>
      <c r="S260" s="83"/>
      <c r="T260" s="84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T260" s="16" t="s">
        <v>131</v>
      </c>
      <c r="AU260" s="16" t="s">
        <v>84</v>
      </c>
    </row>
    <row r="261" s="2" customFormat="1" ht="16.5" customHeight="1">
      <c r="A261" s="37"/>
      <c r="B261" s="38"/>
      <c r="C261" s="218" t="s">
        <v>1529</v>
      </c>
      <c r="D261" s="218" t="s">
        <v>125</v>
      </c>
      <c r="E261" s="219" t="s">
        <v>1530</v>
      </c>
      <c r="F261" s="220" t="s">
        <v>1531</v>
      </c>
      <c r="G261" s="221" t="s">
        <v>543</v>
      </c>
      <c r="H261" s="222">
        <v>437</v>
      </c>
      <c r="I261" s="223"/>
      <c r="J261" s="224">
        <f>ROUND(I261*H261,2)</f>
        <v>0</v>
      </c>
      <c r="K261" s="225"/>
      <c r="L261" s="43"/>
      <c r="M261" s="226" t="s">
        <v>19</v>
      </c>
      <c r="N261" s="227" t="s">
        <v>45</v>
      </c>
      <c r="O261" s="83"/>
      <c r="P261" s="228">
        <f>O261*H261</f>
        <v>0</v>
      </c>
      <c r="Q261" s="228">
        <v>0</v>
      </c>
      <c r="R261" s="228">
        <f>Q261*H261</f>
        <v>0</v>
      </c>
      <c r="S261" s="228">
        <v>0</v>
      </c>
      <c r="T261" s="229">
        <f>S261*H261</f>
        <v>0</v>
      </c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R261" s="230" t="s">
        <v>142</v>
      </c>
      <c r="AT261" s="230" t="s">
        <v>125</v>
      </c>
      <c r="AU261" s="230" t="s">
        <v>84</v>
      </c>
      <c r="AY261" s="16" t="s">
        <v>122</v>
      </c>
      <c r="BE261" s="231">
        <f>IF(N261="základní",J261,0)</f>
        <v>0</v>
      </c>
      <c r="BF261" s="231">
        <f>IF(N261="snížená",J261,0)</f>
        <v>0</v>
      </c>
      <c r="BG261" s="231">
        <f>IF(N261="zákl. přenesená",J261,0)</f>
        <v>0</v>
      </c>
      <c r="BH261" s="231">
        <f>IF(N261="sníž. přenesená",J261,0)</f>
        <v>0</v>
      </c>
      <c r="BI261" s="231">
        <f>IF(N261="nulová",J261,0)</f>
        <v>0</v>
      </c>
      <c r="BJ261" s="16" t="s">
        <v>82</v>
      </c>
      <c r="BK261" s="231">
        <f>ROUND(I261*H261,2)</f>
        <v>0</v>
      </c>
      <c r="BL261" s="16" t="s">
        <v>142</v>
      </c>
      <c r="BM261" s="230" t="s">
        <v>1532</v>
      </c>
    </row>
    <row r="262" s="2" customFormat="1" ht="16.5" customHeight="1">
      <c r="A262" s="37"/>
      <c r="B262" s="38"/>
      <c r="C262" s="236" t="s">
        <v>1533</v>
      </c>
      <c r="D262" s="236" t="s">
        <v>155</v>
      </c>
      <c r="E262" s="237" t="s">
        <v>1534</v>
      </c>
      <c r="F262" s="238" t="s">
        <v>1535</v>
      </c>
      <c r="G262" s="239" t="s">
        <v>543</v>
      </c>
      <c r="H262" s="240">
        <v>63</v>
      </c>
      <c r="I262" s="241"/>
      <c r="J262" s="242">
        <f>ROUND(I262*H262,2)</f>
        <v>0</v>
      </c>
      <c r="K262" s="243"/>
      <c r="L262" s="244"/>
      <c r="M262" s="245" t="s">
        <v>19</v>
      </c>
      <c r="N262" s="246" t="s">
        <v>45</v>
      </c>
      <c r="O262" s="83"/>
      <c r="P262" s="228">
        <f>O262*H262</f>
        <v>0</v>
      </c>
      <c r="Q262" s="228">
        <v>0</v>
      </c>
      <c r="R262" s="228">
        <f>Q262*H262</f>
        <v>0</v>
      </c>
      <c r="S262" s="228">
        <v>0</v>
      </c>
      <c r="T262" s="229">
        <f>S262*H262</f>
        <v>0</v>
      </c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R262" s="230" t="s">
        <v>159</v>
      </c>
      <c r="AT262" s="230" t="s">
        <v>155</v>
      </c>
      <c r="AU262" s="230" t="s">
        <v>84</v>
      </c>
      <c r="AY262" s="16" t="s">
        <v>122</v>
      </c>
      <c r="BE262" s="231">
        <f>IF(N262="základní",J262,0)</f>
        <v>0</v>
      </c>
      <c r="BF262" s="231">
        <f>IF(N262="snížená",J262,0)</f>
        <v>0</v>
      </c>
      <c r="BG262" s="231">
        <f>IF(N262="zákl. přenesená",J262,0)</f>
        <v>0</v>
      </c>
      <c r="BH262" s="231">
        <f>IF(N262="sníž. přenesená",J262,0)</f>
        <v>0</v>
      </c>
      <c r="BI262" s="231">
        <f>IF(N262="nulová",J262,0)</f>
        <v>0</v>
      </c>
      <c r="BJ262" s="16" t="s">
        <v>82</v>
      </c>
      <c r="BK262" s="231">
        <f>ROUND(I262*H262,2)</f>
        <v>0</v>
      </c>
      <c r="BL262" s="16" t="s">
        <v>142</v>
      </c>
      <c r="BM262" s="230" t="s">
        <v>1536</v>
      </c>
    </row>
    <row r="263" s="2" customFormat="1" ht="16.5" customHeight="1">
      <c r="A263" s="37"/>
      <c r="B263" s="38"/>
      <c r="C263" s="236" t="s">
        <v>1537</v>
      </c>
      <c r="D263" s="236" t="s">
        <v>155</v>
      </c>
      <c r="E263" s="237" t="s">
        <v>1538</v>
      </c>
      <c r="F263" s="238" t="s">
        <v>1539</v>
      </c>
      <c r="G263" s="239" t="s">
        <v>543</v>
      </c>
      <c r="H263" s="240">
        <v>98</v>
      </c>
      <c r="I263" s="241"/>
      <c r="J263" s="242">
        <f>ROUND(I263*H263,2)</f>
        <v>0</v>
      </c>
      <c r="K263" s="243"/>
      <c r="L263" s="244"/>
      <c r="M263" s="245" t="s">
        <v>19</v>
      </c>
      <c r="N263" s="246" t="s">
        <v>45</v>
      </c>
      <c r="O263" s="83"/>
      <c r="P263" s="228">
        <f>O263*H263</f>
        <v>0</v>
      </c>
      <c r="Q263" s="228">
        <v>0</v>
      </c>
      <c r="R263" s="228">
        <f>Q263*H263</f>
        <v>0</v>
      </c>
      <c r="S263" s="228">
        <v>0</v>
      </c>
      <c r="T263" s="229">
        <f>S263*H263</f>
        <v>0</v>
      </c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R263" s="230" t="s">
        <v>159</v>
      </c>
      <c r="AT263" s="230" t="s">
        <v>155</v>
      </c>
      <c r="AU263" s="230" t="s">
        <v>84</v>
      </c>
      <c r="AY263" s="16" t="s">
        <v>122</v>
      </c>
      <c r="BE263" s="231">
        <f>IF(N263="základní",J263,0)</f>
        <v>0</v>
      </c>
      <c r="BF263" s="231">
        <f>IF(N263="snížená",J263,0)</f>
        <v>0</v>
      </c>
      <c r="BG263" s="231">
        <f>IF(N263="zákl. přenesená",J263,0)</f>
        <v>0</v>
      </c>
      <c r="BH263" s="231">
        <f>IF(N263="sníž. přenesená",J263,0)</f>
        <v>0</v>
      </c>
      <c r="BI263" s="231">
        <f>IF(N263="nulová",J263,0)</f>
        <v>0</v>
      </c>
      <c r="BJ263" s="16" t="s">
        <v>82</v>
      </c>
      <c r="BK263" s="231">
        <f>ROUND(I263*H263,2)</f>
        <v>0</v>
      </c>
      <c r="BL263" s="16" t="s">
        <v>142</v>
      </c>
      <c r="BM263" s="230" t="s">
        <v>1540</v>
      </c>
    </row>
    <row r="264" s="2" customFormat="1" ht="16.5" customHeight="1">
      <c r="A264" s="37"/>
      <c r="B264" s="38"/>
      <c r="C264" s="236" t="s">
        <v>1541</v>
      </c>
      <c r="D264" s="236" t="s">
        <v>155</v>
      </c>
      <c r="E264" s="237" t="s">
        <v>1542</v>
      </c>
      <c r="F264" s="238" t="s">
        <v>1543</v>
      </c>
      <c r="G264" s="239" t="s">
        <v>543</v>
      </c>
      <c r="H264" s="240">
        <v>53</v>
      </c>
      <c r="I264" s="241"/>
      <c r="J264" s="242">
        <f>ROUND(I264*H264,2)</f>
        <v>0</v>
      </c>
      <c r="K264" s="243"/>
      <c r="L264" s="244"/>
      <c r="M264" s="245" t="s">
        <v>19</v>
      </c>
      <c r="N264" s="246" t="s">
        <v>45</v>
      </c>
      <c r="O264" s="83"/>
      <c r="P264" s="228">
        <f>O264*H264</f>
        <v>0</v>
      </c>
      <c r="Q264" s="228">
        <v>0</v>
      </c>
      <c r="R264" s="228">
        <f>Q264*H264</f>
        <v>0</v>
      </c>
      <c r="S264" s="228">
        <v>0</v>
      </c>
      <c r="T264" s="229">
        <f>S264*H264</f>
        <v>0</v>
      </c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R264" s="230" t="s">
        <v>159</v>
      </c>
      <c r="AT264" s="230" t="s">
        <v>155</v>
      </c>
      <c r="AU264" s="230" t="s">
        <v>84</v>
      </c>
      <c r="AY264" s="16" t="s">
        <v>122</v>
      </c>
      <c r="BE264" s="231">
        <f>IF(N264="základní",J264,0)</f>
        <v>0</v>
      </c>
      <c r="BF264" s="231">
        <f>IF(N264="snížená",J264,0)</f>
        <v>0</v>
      </c>
      <c r="BG264" s="231">
        <f>IF(N264="zákl. přenesená",J264,0)</f>
        <v>0</v>
      </c>
      <c r="BH264" s="231">
        <f>IF(N264="sníž. přenesená",J264,0)</f>
        <v>0</v>
      </c>
      <c r="BI264" s="231">
        <f>IF(N264="nulová",J264,0)</f>
        <v>0</v>
      </c>
      <c r="BJ264" s="16" t="s">
        <v>82</v>
      </c>
      <c r="BK264" s="231">
        <f>ROUND(I264*H264,2)</f>
        <v>0</v>
      </c>
      <c r="BL264" s="16" t="s">
        <v>142</v>
      </c>
      <c r="BM264" s="230" t="s">
        <v>1544</v>
      </c>
    </row>
    <row r="265" s="2" customFormat="1" ht="16.5" customHeight="1">
      <c r="A265" s="37"/>
      <c r="B265" s="38"/>
      <c r="C265" s="236" t="s">
        <v>1545</v>
      </c>
      <c r="D265" s="236" t="s">
        <v>155</v>
      </c>
      <c r="E265" s="237" t="s">
        <v>1546</v>
      </c>
      <c r="F265" s="238" t="s">
        <v>1547</v>
      </c>
      <c r="G265" s="239" t="s">
        <v>543</v>
      </c>
      <c r="H265" s="240">
        <v>68</v>
      </c>
      <c r="I265" s="241"/>
      <c r="J265" s="242">
        <f>ROUND(I265*H265,2)</f>
        <v>0</v>
      </c>
      <c r="K265" s="243"/>
      <c r="L265" s="244"/>
      <c r="M265" s="245" t="s">
        <v>19</v>
      </c>
      <c r="N265" s="246" t="s">
        <v>45</v>
      </c>
      <c r="O265" s="83"/>
      <c r="P265" s="228">
        <f>O265*H265</f>
        <v>0</v>
      </c>
      <c r="Q265" s="228">
        <v>0</v>
      </c>
      <c r="R265" s="228">
        <f>Q265*H265</f>
        <v>0</v>
      </c>
      <c r="S265" s="228">
        <v>0</v>
      </c>
      <c r="T265" s="229">
        <f>S265*H265</f>
        <v>0</v>
      </c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R265" s="230" t="s">
        <v>159</v>
      </c>
      <c r="AT265" s="230" t="s">
        <v>155</v>
      </c>
      <c r="AU265" s="230" t="s">
        <v>84</v>
      </c>
      <c r="AY265" s="16" t="s">
        <v>122</v>
      </c>
      <c r="BE265" s="231">
        <f>IF(N265="základní",J265,0)</f>
        <v>0</v>
      </c>
      <c r="BF265" s="231">
        <f>IF(N265="snížená",J265,0)</f>
        <v>0</v>
      </c>
      <c r="BG265" s="231">
        <f>IF(N265="zákl. přenesená",J265,0)</f>
        <v>0</v>
      </c>
      <c r="BH265" s="231">
        <f>IF(N265="sníž. přenesená",J265,0)</f>
        <v>0</v>
      </c>
      <c r="BI265" s="231">
        <f>IF(N265="nulová",J265,0)</f>
        <v>0</v>
      </c>
      <c r="BJ265" s="16" t="s">
        <v>82</v>
      </c>
      <c r="BK265" s="231">
        <f>ROUND(I265*H265,2)</f>
        <v>0</v>
      </c>
      <c r="BL265" s="16" t="s">
        <v>142</v>
      </c>
      <c r="BM265" s="230" t="s">
        <v>1548</v>
      </c>
    </row>
    <row r="266" s="2" customFormat="1" ht="16.5" customHeight="1">
      <c r="A266" s="37"/>
      <c r="B266" s="38"/>
      <c r="C266" s="236" t="s">
        <v>1549</v>
      </c>
      <c r="D266" s="236" t="s">
        <v>155</v>
      </c>
      <c r="E266" s="237" t="s">
        <v>1550</v>
      </c>
      <c r="F266" s="238" t="s">
        <v>1551</v>
      </c>
      <c r="G266" s="239" t="s">
        <v>543</v>
      </c>
      <c r="H266" s="240">
        <v>47</v>
      </c>
      <c r="I266" s="241"/>
      <c r="J266" s="242">
        <f>ROUND(I266*H266,2)</f>
        <v>0</v>
      </c>
      <c r="K266" s="243"/>
      <c r="L266" s="244"/>
      <c r="M266" s="245" t="s">
        <v>19</v>
      </c>
      <c r="N266" s="246" t="s">
        <v>45</v>
      </c>
      <c r="O266" s="83"/>
      <c r="P266" s="228">
        <f>O266*H266</f>
        <v>0</v>
      </c>
      <c r="Q266" s="228">
        <v>0</v>
      </c>
      <c r="R266" s="228">
        <f>Q266*H266</f>
        <v>0</v>
      </c>
      <c r="S266" s="228">
        <v>0</v>
      </c>
      <c r="T266" s="229">
        <f>S266*H266</f>
        <v>0</v>
      </c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R266" s="230" t="s">
        <v>159</v>
      </c>
      <c r="AT266" s="230" t="s">
        <v>155</v>
      </c>
      <c r="AU266" s="230" t="s">
        <v>84</v>
      </c>
      <c r="AY266" s="16" t="s">
        <v>122</v>
      </c>
      <c r="BE266" s="231">
        <f>IF(N266="základní",J266,0)</f>
        <v>0</v>
      </c>
      <c r="BF266" s="231">
        <f>IF(N266="snížená",J266,0)</f>
        <v>0</v>
      </c>
      <c r="BG266" s="231">
        <f>IF(N266="zákl. přenesená",J266,0)</f>
        <v>0</v>
      </c>
      <c r="BH266" s="231">
        <f>IF(N266="sníž. přenesená",J266,0)</f>
        <v>0</v>
      </c>
      <c r="BI266" s="231">
        <f>IF(N266="nulová",J266,0)</f>
        <v>0</v>
      </c>
      <c r="BJ266" s="16" t="s">
        <v>82</v>
      </c>
      <c r="BK266" s="231">
        <f>ROUND(I266*H266,2)</f>
        <v>0</v>
      </c>
      <c r="BL266" s="16" t="s">
        <v>142</v>
      </c>
      <c r="BM266" s="230" t="s">
        <v>1552</v>
      </c>
    </row>
    <row r="267" s="2" customFormat="1" ht="16.5" customHeight="1">
      <c r="A267" s="37"/>
      <c r="B267" s="38"/>
      <c r="C267" s="236" t="s">
        <v>1553</v>
      </c>
      <c r="D267" s="236" t="s">
        <v>155</v>
      </c>
      <c r="E267" s="237" t="s">
        <v>1554</v>
      </c>
      <c r="F267" s="238" t="s">
        <v>1555</v>
      </c>
      <c r="G267" s="239" t="s">
        <v>543</v>
      </c>
      <c r="H267" s="240">
        <v>45</v>
      </c>
      <c r="I267" s="241"/>
      <c r="J267" s="242">
        <f>ROUND(I267*H267,2)</f>
        <v>0</v>
      </c>
      <c r="K267" s="243"/>
      <c r="L267" s="244"/>
      <c r="M267" s="245" t="s">
        <v>19</v>
      </c>
      <c r="N267" s="246" t="s">
        <v>45</v>
      </c>
      <c r="O267" s="83"/>
      <c r="P267" s="228">
        <f>O267*H267</f>
        <v>0</v>
      </c>
      <c r="Q267" s="228">
        <v>0</v>
      </c>
      <c r="R267" s="228">
        <f>Q267*H267</f>
        <v>0</v>
      </c>
      <c r="S267" s="228">
        <v>0</v>
      </c>
      <c r="T267" s="229">
        <f>S267*H267</f>
        <v>0</v>
      </c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R267" s="230" t="s">
        <v>159</v>
      </c>
      <c r="AT267" s="230" t="s">
        <v>155</v>
      </c>
      <c r="AU267" s="230" t="s">
        <v>84</v>
      </c>
      <c r="AY267" s="16" t="s">
        <v>122</v>
      </c>
      <c r="BE267" s="231">
        <f>IF(N267="základní",J267,0)</f>
        <v>0</v>
      </c>
      <c r="BF267" s="231">
        <f>IF(N267="snížená",J267,0)</f>
        <v>0</v>
      </c>
      <c r="BG267" s="231">
        <f>IF(N267="zákl. přenesená",J267,0)</f>
        <v>0</v>
      </c>
      <c r="BH267" s="231">
        <f>IF(N267="sníž. přenesená",J267,0)</f>
        <v>0</v>
      </c>
      <c r="BI267" s="231">
        <f>IF(N267="nulová",J267,0)</f>
        <v>0</v>
      </c>
      <c r="BJ267" s="16" t="s">
        <v>82</v>
      </c>
      <c r="BK267" s="231">
        <f>ROUND(I267*H267,2)</f>
        <v>0</v>
      </c>
      <c r="BL267" s="16" t="s">
        <v>142</v>
      </c>
      <c r="BM267" s="230" t="s">
        <v>1556</v>
      </c>
    </row>
    <row r="268" s="2" customFormat="1" ht="16.5" customHeight="1">
      <c r="A268" s="37"/>
      <c r="B268" s="38"/>
      <c r="C268" s="236" t="s">
        <v>1557</v>
      </c>
      <c r="D268" s="236" t="s">
        <v>155</v>
      </c>
      <c r="E268" s="237" t="s">
        <v>1558</v>
      </c>
      <c r="F268" s="238" t="s">
        <v>1559</v>
      </c>
      <c r="G268" s="239" t="s">
        <v>543</v>
      </c>
      <c r="H268" s="240">
        <v>28</v>
      </c>
      <c r="I268" s="241"/>
      <c r="J268" s="242">
        <f>ROUND(I268*H268,2)</f>
        <v>0</v>
      </c>
      <c r="K268" s="243"/>
      <c r="L268" s="244"/>
      <c r="M268" s="245" t="s">
        <v>19</v>
      </c>
      <c r="N268" s="246" t="s">
        <v>45</v>
      </c>
      <c r="O268" s="83"/>
      <c r="P268" s="228">
        <f>O268*H268</f>
        <v>0</v>
      </c>
      <c r="Q268" s="228">
        <v>0</v>
      </c>
      <c r="R268" s="228">
        <f>Q268*H268</f>
        <v>0</v>
      </c>
      <c r="S268" s="228">
        <v>0</v>
      </c>
      <c r="T268" s="229">
        <f>S268*H268</f>
        <v>0</v>
      </c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R268" s="230" t="s">
        <v>159</v>
      </c>
      <c r="AT268" s="230" t="s">
        <v>155</v>
      </c>
      <c r="AU268" s="230" t="s">
        <v>84</v>
      </c>
      <c r="AY268" s="16" t="s">
        <v>122</v>
      </c>
      <c r="BE268" s="231">
        <f>IF(N268="základní",J268,0)</f>
        <v>0</v>
      </c>
      <c r="BF268" s="231">
        <f>IF(N268="snížená",J268,0)</f>
        <v>0</v>
      </c>
      <c r="BG268" s="231">
        <f>IF(N268="zákl. přenesená",J268,0)</f>
        <v>0</v>
      </c>
      <c r="BH268" s="231">
        <f>IF(N268="sníž. přenesená",J268,0)</f>
        <v>0</v>
      </c>
      <c r="BI268" s="231">
        <f>IF(N268="nulová",J268,0)</f>
        <v>0</v>
      </c>
      <c r="BJ268" s="16" t="s">
        <v>82</v>
      </c>
      <c r="BK268" s="231">
        <f>ROUND(I268*H268,2)</f>
        <v>0</v>
      </c>
      <c r="BL268" s="16" t="s">
        <v>142</v>
      </c>
      <c r="BM268" s="230" t="s">
        <v>1560</v>
      </c>
    </row>
    <row r="269" s="2" customFormat="1" ht="16.5" customHeight="1">
      <c r="A269" s="37"/>
      <c r="B269" s="38"/>
      <c r="C269" s="236" t="s">
        <v>1561</v>
      </c>
      <c r="D269" s="236" t="s">
        <v>155</v>
      </c>
      <c r="E269" s="237" t="s">
        <v>1562</v>
      </c>
      <c r="F269" s="238" t="s">
        <v>1563</v>
      </c>
      <c r="G269" s="239" t="s">
        <v>543</v>
      </c>
      <c r="H269" s="240">
        <v>35</v>
      </c>
      <c r="I269" s="241"/>
      <c r="J269" s="242">
        <f>ROUND(I269*H269,2)</f>
        <v>0</v>
      </c>
      <c r="K269" s="243"/>
      <c r="L269" s="244"/>
      <c r="M269" s="245" t="s">
        <v>19</v>
      </c>
      <c r="N269" s="246" t="s">
        <v>45</v>
      </c>
      <c r="O269" s="83"/>
      <c r="P269" s="228">
        <f>O269*H269</f>
        <v>0</v>
      </c>
      <c r="Q269" s="228">
        <v>0</v>
      </c>
      <c r="R269" s="228">
        <f>Q269*H269</f>
        <v>0</v>
      </c>
      <c r="S269" s="228">
        <v>0</v>
      </c>
      <c r="T269" s="229">
        <f>S269*H269</f>
        <v>0</v>
      </c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R269" s="230" t="s">
        <v>159</v>
      </c>
      <c r="AT269" s="230" t="s">
        <v>155</v>
      </c>
      <c r="AU269" s="230" t="s">
        <v>84</v>
      </c>
      <c r="AY269" s="16" t="s">
        <v>122</v>
      </c>
      <c r="BE269" s="231">
        <f>IF(N269="základní",J269,0)</f>
        <v>0</v>
      </c>
      <c r="BF269" s="231">
        <f>IF(N269="snížená",J269,0)</f>
        <v>0</v>
      </c>
      <c r="BG269" s="231">
        <f>IF(N269="zákl. přenesená",J269,0)</f>
        <v>0</v>
      </c>
      <c r="BH269" s="231">
        <f>IF(N269="sníž. přenesená",J269,0)</f>
        <v>0</v>
      </c>
      <c r="BI269" s="231">
        <f>IF(N269="nulová",J269,0)</f>
        <v>0</v>
      </c>
      <c r="BJ269" s="16" t="s">
        <v>82</v>
      </c>
      <c r="BK269" s="231">
        <f>ROUND(I269*H269,2)</f>
        <v>0</v>
      </c>
      <c r="BL269" s="16" t="s">
        <v>142</v>
      </c>
      <c r="BM269" s="230" t="s">
        <v>1564</v>
      </c>
    </row>
    <row r="270" s="2" customFormat="1" ht="16.5" customHeight="1">
      <c r="A270" s="37"/>
      <c r="B270" s="38"/>
      <c r="C270" s="218" t="s">
        <v>1565</v>
      </c>
      <c r="D270" s="218" t="s">
        <v>125</v>
      </c>
      <c r="E270" s="219" t="s">
        <v>1566</v>
      </c>
      <c r="F270" s="220" t="s">
        <v>1567</v>
      </c>
      <c r="G270" s="221" t="s">
        <v>543</v>
      </c>
      <c r="H270" s="222">
        <v>39</v>
      </c>
      <c r="I270" s="223"/>
      <c r="J270" s="224">
        <f>ROUND(I270*H270,2)</f>
        <v>0</v>
      </c>
      <c r="K270" s="225"/>
      <c r="L270" s="43"/>
      <c r="M270" s="226" t="s">
        <v>19</v>
      </c>
      <c r="N270" s="227" t="s">
        <v>45</v>
      </c>
      <c r="O270" s="83"/>
      <c r="P270" s="228">
        <f>O270*H270</f>
        <v>0</v>
      </c>
      <c r="Q270" s="228">
        <v>0</v>
      </c>
      <c r="R270" s="228">
        <f>Q270*H270</f>
        <v>0</v>
      </c>
      <c r="S270" s="228">
        <v>0</v>
      </c>
      <c r="T270" s="229">
        <f>S270*H270</f>
        <v>0</v>
      </c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R270" s="230" t="s">
        <v>142</v>
      </c>
      <c r="AT270" s="230" t="s">
        <v>125</v>
      </c>
      <c r="AU270" s="230" t="s">
        <v>84</v>
      </c>
      <c r="AY270" s="16" t="s">
        <v>122</v>
      </c>
      <c r="BE270" s="231">
        <f>IF(N270="základní",J270,0)</f>
        <v>0</v>
      </c>
      <c r="BF270" s="231">
        <f>IF(N270="snížená",J270,0)</f>
        <v>0</v>
      </c>
      <c r="BG270" s="231">
        <f>IF(N270="zákl. přenesená",J270,0)</f>
        <v>0</v>
      </c>
      <c r="BH270" s="231">
        <f>IF(N270="sníž. přenesená",J270,0)</f>
        <v>0</v>
      </c>
      <c r="BI270" s="231">
        <f>IF(N270="nulová",J270,0)</f>
        <v>0</v>
      </c>
      <c r="BJ270" s="16" t="s">
        <v>82</v>
      </c>
      <c r="BK270" s="231">
        <f>ROUND(I270*H270,2)</f>
        <v>0</v>
      </c>
      <c r="BL270" s="16" t="s">
        <v>142</v>
      </c>
      <c r="BM270" s="230" t="s">
        <v>1568</v>
      </c>
    </row>
    <row r="271" s="2" customFormat="1">
      <c r="A271" s="37"/>
      <c r="B271" s="38"/>
      <c r="C271" s="39"/>
      <c r="D271" s="232" t="s">
        <v>131</v>
      </c>
      <c r="E271" s="39"/>
      <c r="F271" s="233" t="s">
        <v>1569</v>
      </c>
      <c r="G271" s="39"/>
      <c r="H271" s="39"/>
      <c r="I271" s="135"/>
      <c r="J271" s="39"/>
      <c r="K271" s="39"/>
      <c r="L271" s="43"/>
      <c r="M271" s="234"/>
      <c r="N271" s="235"/>
      <c r="O271" s="83"/>
      <c r="P271" s="83"/>
      <c r="Q271" s="83"/>
      <c r="R271" s="83"/>
      <c r="S271" s="83"/>
      <c r="T271" s="84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T271" s="16" t="s">
        <v>131</v>
      </c>
      <c r="AU271" s="16" t="s">
        <v>84</v>
      </c>
    </row>
    <row r="272" s="2" customFormat="1" ht="16.5" customHeight="1">
      <c r="A272" s="37"/>
      <c r="B272" s="38"/>
      <c r="C272" s="236" t="s">
        <v>1570</v>
      </c>
      <c r="D272" s="236" t="s">
        <v>155</v>
      </c>
      <c r="E272" s="237" t="s">
        <v>1571</v>
      </c>
      <c r="F272" s="238" t="s">
        <v>1572</v>
      </c>
      <c r="G272" s="239" t="s">
        <v>543</v>
      </c>
      <c r="H272" s="240">
        <v>39</v>
      </c>
      <c r="I272" s="241"/>
      <c r="J272" s="242">
        <f>ROUND(I272*H272,2)</f>
        <v>0</v>
      </c>
      <c r="K272" s="243"/>
      <c r="L272" s="244"/>
      <c r="M272" s="245" t="s">
        <v>19</v>
      </c>
      <c r="N272" s="246" t="s">
        <v>45</v>
      </c>
      <c r="O272" s="83"/>
      <c r="P272" s="228">
        <f>O272*H272</f>
        <v>0</v>
      </c>
      <c r="Q272" s="228">
        <v>0</v>
      </c>
      <c r="R272" s="228">
        <f>Q272*H272</f>
        <v>0</v>
      </c>
      <c r="S272" s="228">
        <v>0</v>
      </c>
      <c r="T272" s="229">
        <f>S272*H272</f>
        <v>0</v>
      </c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R272" s="230" t="s">
        <v>159</v>
      </c>
      <c r="AT272" s="230" t="s">
        <v>155</v>
      </c>
      <c r="AU272" s="230" t="s">
        <v>84</v>
      </c>
      <c r="AY272" s="16" t="s">
        <v>122</v>
      </c>
      <c r="BE272" s="231">
        <f>IF(N272="základní",J272,0)</f>
        <v>0</v>
      </c>
      <c r="BF272" s="231">
        <f>IF(N272="snížená",J272,0)</f>
        <v>0</v>
      </c>
      <c r="BG272" s="231">
        <f>IF(N272="zákl. přenesená",J272,0)</f>
        <v>0</v>
      </c>
      <c r="BH272" s="231">
        <f>IF(N272="sníž. přenesená",J272,0)</f>
        <v>0</v>
      </c>
      <c r="BI272" s="231">
        <f>IF(N272="nulová",J272,0)</f>
        <v>0</v>
      </c>
      <c r="BJ272" s="16" t="s">
        <v>82</v>
      </c>
      <c r="BK272" s="231">
        <f>ROUND(I272*H272,2)</f>
        <v>0</v>
      </c>
      <c r="BL272" s="16" t="s">
        <v>142</v>
      </c>
      <c r="BM272" s="230" t="s">
        <v>1573</v>
      </c>
    </row>
    <row r="273" s="2" customFormat="1" ht="16.5" customHeight="1">
      <c r="A273" s="37"/>
      <c r="B273" s="38"/>
      <c r="C273" s="218" t="s">
        <v>1574</v>
      </c>
      <c r="D273" s="218" t="s">
        <v>125</v>
      </c>
      <c r="E273" s="219" t="s">
        <v>1575</v>
      </c>
      <c r="F273" s="220" t="s">
        <v>1576</v>
      </c>
      <c r="G273" s="221" t="s">
        <v>141</v>
      </c>
      <c r="H273" s="222">
        <v>74</v>
      </c>
      <c r="I273" s="223"/>
      <c r="J273" s="224">
        <f>ROUND(I273*H273,2)</f>
        <v>0</v>
      </c>
      <c r="K273" s="225"/>
      <c r="L273" s="43"/>
      <c r="M273" s="226" t="s">
        <v>19</v>
      </c>
      <c r="N273" s="227" t="s">
        <v>45</v>
      </c>
      <c r="O273" s="83"/>
      <c r="P273" s="228">
        <f>O273*H273</f>
        <v>0</v>
      </c>
      <c r="Q273" s="228">
        <v>0</v>
      </c>
      <c r="R273" s="228">
        <f>Q273*H273</f>
        <v>0</v>
      </c>
      <c r="S273" s="228">
        <v>0</v>
      </c>
      <c r="T273" s="229">
        <f>S273*H273</f>
        <v>0</v>
      </c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R273" s="230" t="s">
        <v>142</v>
      </c>
      <c r="AT273" s="230" t="s">
        <v>125</v>
      </c>
      <c r="AU273" s="230" t="s">
        <v>84</v>
      </c>
      <c r="AY273" s="16" t="s">
        <v>122</v>
      </c>
      <c r="BE273" s="231">
        <f>IF(N273="základní",J273,0)</f>
        <v>0</v>
      </c>
      <c r="BF273" s="231">
        <f>IF(N273="snížená",J273,0)</f>
        <v>0</v>
      </c>
      <c r="BG273" s="231">
        <f>IF(N273="zákl. přenesená",J273,0)</f>
        <v>0</v>
      </c>
      <c r="BH273" s="231">
        <f>IF(N273="sníž. přenesená",J273,0)</f>
        <v>0</v>
      </c>
      <c r="BI273" s="231">
        <f>IF(N273="nulová",J273,0)</f>
        <v>0</v>
      </c>
      <c r="BJ273" s="16" t="s">
        <v>82</v>
      </c>
      <c r="BK273" s="231">
        <f>ROUND(I273*H273,2)</f>
        <v>0</v>
      </c>
      <c r="BL273" s="16" t="s">
        <v>142</v>
      </c>
      <c r="BM273" s="230" t="s">
        <v>1577</v>
      </c>
    </row>
    <row r="274" s="2" customFormat="1">
      <c r="A274" s="37"/>
      <c r="B274" s="38"/>
      <c r="C274" s="39"/>
      <c r="D274" s="232" t="s">
        <v>131</v>
      </c>
      <c r="E274" s="39"/>
      <c r="F274" s="233" t="s">
        <v>1578</v>
      </c>
      <c r="G274" s="39"/>
      <c r="H274" s="39"/>
      <c r="I274" s="135"/>
      <c r="J274" s="39"/>
      <c r="K274" s="39"/>
      <c r="L274" s="43"/>
      <c r="M274" s="234"/>
      <c r="N274" s="235"/>
      <c r="O274" s="83"/>
      <c r="P274" s="83"/>
      <c r="Q274" s="83"/>
      <c r="R274" s="83"/>
      <c r="S274" s="83"/>
      <c r="T274" s="84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T274" s="16" t="s">
        <v>131</v>
      </c>
      <c r="AU274" s="16" t="s">
        <v>84</v>
      </c>
    </row>
    <row r="275" s="2" customFormat="1" ht="16.5" customHeight="1">
      <c r="A275" s="37"/>
      <c r="B275" s="38"/>
      <c r="C275" s="236" t="s">
        <v>1579</v>
      </c>
      <c r="D275" s="236" t="s">
        <v>155</v>
      </c>
      <c r="E275" s="237" t="s">
        <v>1580</v>
      </c>
      <c r="F275" s="238" t="s">
        <v>1581</v>
      </c>
      <c r="G275" s="239" t="s">
        <v>158</v>
      </c>
      <c r="H275" s="240">
        <v>5.1799999999999997</v>
      </c>
      <c r="I275" s="241"/>
      <c r="J275" s="242">
        <f>ROUND(I275*H275,2)</f>
        <v>0</v>
      </c>
      <c r="K275" s="243"/>
      <c r="L275" s="244"/>
      <c r="M275" s="245" t="s">
        <v>19</v>
      </c>
      <c r="N275" s="246" t="s">
        <v>45</v>
      </c>
      <c r="O275" s="83"/>
      <c r="P275" s="228">
        <f>O275*H275</f>
        <v>0</v>
      </c>
      <c r="Q275" s="228">
        <v>1.8999999999999999</v>
      </c>
      <c r="R275" s="228">
        <f>Q275*H275</f>
        <v>9.8419999999999987</v>
      </c>
      <c r="S275" s="228">
        <v>0</v>
      </c>
      <c r="T275" s="229">
        <f>S275*H275</f>
        <v>0</v>
      </c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R275" s="230" t="s">
        <v>159</v>
      </c>
      <c r="AT275" s="230" t="s">
        <v>155</v>
      </c>
      <c r="AU275" s="230" t="s">
        <v>84</v>
      </c>
      <c r="AY275" s="16" t="s">
        <v>122</v>
      </c>
      <c r="BE275" s="231">
        <f>IF(N275="základní",J275,0)</f>
        <v>0</v>
      </c>
      <c r="BF275" s="231">
        <f>IF(N275="snížená",J275,0)</f>
        <v>0</v>
      </c>
      <c r="BG275" s="231">
        <f>IF(N275="zákl. přenesená",J275,0)</f>
        <v>0</v>
      </c>
      <c r="BH275" s="231">
        <f>IF(N275="sníž. přenesená",J275,0)</f>
        <v>0</v>
      </c>
      <c r="BI275" s="231">
        <f>IF(N275="nulová",J275,0)</f>
        <v>0</v>
      </c>
      <c r="BJ275" s="16" t="s">
        <v>82</v>
      </c>
      <c r="BK275" s="231">
        <f>ROUND(I275*H275,2)</f>
        <v>0</v>
      </c>
      <c r="BL275" s="16" t="s">
        <v>142</v>
      </c>
      <c r="BM275" s="230" t="s">
        <v>1582</v>
      </c>
    </row>
    <row r="276" s="2" customFormat="1">
      <c r="A276" s="37"/>
      <c r="B276" s="38"/>
      <c r="C276" s="39"/>
      <c r="D276" s="232" t="s">
        <v>131</v>
      </c>
      <c r="E276" s="39"/>
      <c r="F276" s="233" t="s">
        <v>1583</v>
      </c>
      <c r="G276" s="39"/>
      <c r="H276" s="39"/>
      <c r="I276" s="135"/>
      <c r="J276" s="39"/>
      <c r="K276" s="39"/>
      <c r="L276" s="43"/>
      <c r="M276" s="234"/>
      <c r="N276" s="235"/>
      <c r="O276" s="83"/>
      <c r="P276" s="83"/>
      <c r="Q276" s="83"/>
      <c r="R276" s="83"/>
      <c r="S276" s="83"/>
      <c r="T276" s="84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T276" s="16" t="s">
        <v>131</v>
      </c>
      <c r="AU276" s="16" t="s">
        <v>84</v>
      </c>
    </row>
    <row r="277" s="2" customFormat="1" ht="16.5" customHeight="1">
      <c r="A277" s="37"/>
      <c r="B277" s="38"/>
      <c r="C277" s="218" t="s">
        <v>1584</v>
      </c>
      <c r="D277" s="218" t="s">
        <v>125</v>
      </c>
      <c r="E277" s="219" t="s">
        <v>1500</v>
      </c>
      <c r="F277" s="220" t="s">
        <v>1501</v>
      </c>
      <c r="G277" s="221" t="s">
        <v>158</v>
      </c>
      <c r="H277" s="222">
        <v>2.2200000000000002</v>
      </c>
      <c r="I277" s="223"/>
      <c r="J277" s="224">
        <f>ROUND(I277*H277,2)</f>
        <v>0</v>
      </c>
      <c r="K277" s="225"/>
      <c r="L277" s="43"/>
      <c r="M277" s="226" t="s">
        <v>19</v>
      </c>
      <c r="N277" s="227" t="s">
        <v>45</v>
      </c>
      <c r="O277" s="83"/>
      <c r="P277" s="228">
        <f>O277*H277</f>
        <v>0</v>
      </c>
      <c r="Q277" s="228">
        <v>0</v>
      </c>
      <c r="R277" s="228">
        <f>Q277*H277</f>
        <v>0</v>
      </c>
      <c r="S277" s="228">
        <v>0</v>
      </c>
      <c r="T277" s="229">
        <f>S277*H277</f>
        <v>0</v>
      </c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R277" s="230" t="s">
        <v>142</v>
      </c>
      <c r="AT277" s="230" t="s">
        <v>125</v>
      </c>
      <c r="AU277" s="230" t="s">
        <v>84</v>
      </c>
      <c r="AY277" s="16" t="s">
        <v>122</v>
      </c>
      <c r="BE277" s="231">
        <f>IF(N277="základní",J277,0)</f>
        <v>0</v>
      </c>
      <c r="BF277" s="231">
        <f>IF(N277="snížená",J277,0)</f>
        <v>0</v>
      </c>
      <c r="BG277" s="231">
        <f>IF(N277="zákl. přenesená",J277,0)</f>
        <v>0</v>
      </c>
      <c r="BH277" s="231">
        <f>IF(N277="sníž. přenesená",J277,0)</f>
        <v>0</v>
      </c>
      <c r="BI277" s="231">
        <f>IF(N277="nulová",J277,0)</f>
        <v>0</v>
      </c>
      <c r="BJ277" s="16" t="s">
        <v>82</v>
      </c>
      <c r="BK277" s="231">
        <f>ROUND(I277*H277,2)</f>
        <v>0</v>
      </c>
      <c r="BL277" s="16" t="s">
        <v>142</v>
      </c>
      <c r="BM277" s="230" t="s">
        <v>1585</v>
      </c>
    </row>
    <row r="278" s="2" customFormat="1">
      <c r="A278" s="37"/>
      <c r="B278" s="38"/>
      <c r="C278" s="39"/>
      <c r="D278" s="232" t="s">
        <v>131</v>
      </c>
      <c r="E278" s="39"/>
      <c r="F278" s="233" t="s">
        <v>1586</v>
      </c>
      <c r="G278" s="39"/>
      <c r="H278" s="39"/>
      <c r="I278" s="135"/>
      <c r="J278" s="39"/>
      <c r="K278" s="39"/>
      <c r="L278" s="43"/>
      <c r="M278" s="234"/>
      <c r="N278" s="235"/>
      <c r="O278" s="83"/>
      <c r="P278" s="83"/>
      <c r="Q278" s="83"/>
      <c r="R278" s="83"/>
      <c r="S278" s="83"/>
      <c r="T278" s="84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T278" s="16" t="s">
        <v>131</v>
      </c>
      <c r="AU278" s="16" t="s">
        <v>84</v>
      </c>
    </row>
    <row r="279" s="2" customFormat="1" ht="16.5" customHeight="1">
      <c r="A279" s="37"/>
      <c r="B279" s="38"/>
      <c r="C279" s="236" t="s">
        <v>1587</v>
      </c>
      <c r="D279" s="236" t="s">
        <v>155</v>
      </c>
      <c r="E279" s="237" t="s">
        <v>1321</v>
      </c>
      <c r="F279" s="238" t="s">
        <v>1322</v>
      </c>
      <c r="G279" s="239" t="s">
        <v>158</v>
      </c>
      <c r="H279" s="240">
        <v>2.2200000000000002</v>
      </c>
      <c r="I279" s="241"/>
      <c r="J279" s="242">
        <f>ROUND(I279*H279,2)</f>
        <v>0</v>
      </c>
      <c r="K279" s="243"/>
      <c r="L279" s="244"/>
      <c r="M279" s="245" t="s">
        <v>19</v>
      </c>
      <c r="N279" s="246" t="s">
        <v>45</v>
      </c>
      <c r="O279" s="83"/>
      <c r="P279" s="228">
        <f>O279*H279</f>
        <v>0</v>
      </c>
      <c r="Q279" s="228">
        <v>0</v>
      </c>
      <c r="R279" s="228">
        <f>Q279*H279</f>
        <v>0</v>
      </c>
      <c r="S279" s="228">
        <v>0</v>
      </c>
      <c r="T279" s="229">
        <f>S279*H279</f>
        <v>0</v>
      </c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R279" s="230" t="s">
        <v>159</v>
      </c>
      <c r="AT279" s="230" t="s">
        <v>155</v>
      </c>
      <c r="AU279" s="230" t="s">
        <v>84</v>
      </c>
      <c r="AY279" s="16" t="s">
        <v>122</v>
      </c>
      <c r="BE279" s="231">
        <f>IF(N279="základní",J279,0)</f>
        <v>0</v>
      </c>
      <c r="BF279" s="231">
        <f>IF(N279="snížená",J279,0)</f>
        <v>0</v>
      </c>
      <c r="BG279" s="231">
        <f>IF(N279="zákl. přenesená",J279,0)</f>
        <v>0</v>
      </c>
      <c r="BH279" s="231">
        <f>IF(N279="sníž. přenesená",J279,0)</f>
        <v>0</v>
      </c>
      <c r="BI279" s="231">
        <f>IF(N279="nulová",J279,0)</f>
        <v>0</v>
      </c>
      <c r="BJ279" s="16" t="s">
        <v>82</v>
      </c>
      <c r="BK279" s="231">
        <f>ROUND(I279*H279,2)</f>
        <v>0</v>
      </c>
      <c r="BL279" s="16" t="s">
        <v>142</v>
      </c>
      <c r="BM279" s="230" t="s">
        <v>1588</v>
      </c>
    </row>
    <row r="280" s="12" customFormat="1" ht="22.8" customHeight="1">
      <c r="A280" s="12"/>
      <c r="B280" s="202"/>
      <c r="C280" s="203"/>
      <c r="D280" s="204" t="s">
        <v>73</v>
      </c>
      <c r="E280" s="216" t="s">
        <v>768</v>
      </c>
      <c r="F280" s="216" t="s">
        <v>1589</v>
      </c>
      <c r="G280" s="203"/>
      <c r="H280" s="203"/>
      <c r="I280" s="206"/>
      <c r="J280" s="217">
        <f>BK280</f>
        <v>0</v>
      </c>
      <c r="K280" s="203"/>
      <c r="L280" s="208"/>
      <c r="M280" s="209"/>
      <c r="N280" s="210"/>
      <c r="O280" s="210"/>
      <c r="P280" s="211">
        <f>SUM(P281:P307)</f>
        <v>0</v>
      </c>
      <c r="Q280" s="210"/>
      <c r="R280" s="211">
        <f>SUM(R281:R307)</f>
        <v>4.6213519999999999</v>
      </c>
      <c r="S280" s="210"/>
      <c r="T280" s="212">
        <f>SUM(T281:T307)</f>
        <v>0</v>
      </c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R280" s="213" t="s">
        <v>82</v>
      </c>
      <c r="AT280" s="214" t="s">
        <v>73</v>
      </c>
      <c r="AU280" s="214" t="s">
        <v>82</v>
      </c>
      <c r="AY280" s="213" t="s">
        <v>122</v>
      </c>
      <c r="BK280" s="215">
        <f>SUM(BK281:BK307)</f>
        <v>0</v>
      </c>
    </row>
    <row r="281" s="2" customFormat="1" ht="21.75" customHeight="1">
      <c r="A281" s="37"/>
      <c r="B281" s="38"/>
      <c r="C281" s="218" t="s">
        <v>1590</v>
      </c>
      <c r="D281" s="218" t="s">
        <v>125</v>
      </c>
      <c r="E281" s="219" t="s">
        <v>1591</v>
      </c>
      <c r="F281" s="220" t="s">
        <v>1592</v>
      </c>
      <c r="G281" s="221" t="s">
        <v>141</v>
      </c>
      <c r="H281" s="222">
        <v>154</v>
      </c>
      <c r="I281" s="223"/>
      <c r="J281" s="224">
        <f>ROUND(I281*H281,2)</f>
        <v>0</v>
      </c>
      <c r="K281" s="225"/>
      <c r="L281" s="43"/>
      <c r="M281" s="226" t="s">
        <v>19</v>
      </c>
      <c r="N281" s="227" t="s">
        <v>45</v>
      </c>
      <c r="O281" s="83"/>
      <c r="P281" s="228">
        <f>O281*H281</f>
        <v>0</v>
      </c>
      <c r="Q281" s="228">
        <v>0</v>
      </c>
      <c r="R281" s="228">
        <f>Q281*H281</f>
        <v>0</v>
      </c>
      <c r="S281" s="228">
        <v>0</v>
      </c>
      <c r="T281" s="229">
        <f>S281*H281</f>
        <v>0</v>
      </c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R281" s="230" t="s">
        <v>142</v>
      </c>
      <c r="AT281" s="230" t="s">
        <v>125</v>
      </c>
      <c r="AU281" s="230" t="s">
        <v>84</v>
      </c>
      <c r="AY281" s="16" t="s">
        <v>122</v>
      </c>
      <c r="BE281" s="231">
        <f>IF(N281="základní",J281,0)</f>
        <v>0</v>
      </c>
      <c r="BF281" s="231">
        <f>IF(N281="snížená",J281,0)</f>
        <v>0</v>
      </c>
      <c r="BG281" s="231">
        <f>IF(N281="zákl. přenesená",J281,0)</f>
        <v>0</v>
      </c>
      <c r="BH281" s="231">
        <f>IF(N281="sníž. přenesená",J281,0)</f>
        <v>0</v>
      </c>
      <c r="BI281" s="231">
        <f>IF(N281="nulová",J281,0)</f>
        <v>0</v>
      </c>
      <c r="BJ281" s="16" t="s">
        <v>82</v>
      </c>
      <c r="BK281" s="231">
        <f>ROUND(I281*H281,2)</f>
        <v>0</v>
      </c>
      <c r="BL281" s="16" t="s">
        <v>142</v>
      </c>
      <c r="BM281" s="230" t="s">
        <v>1593</v>
      </c>
    </row>
    <row r="282" s="2" customFormat="1">
      <c r="A282" s="37"/>
      <c r="B282" s="38"/>
      <c r="C282" s="39"/>
      <c r="D282" s="232" t="s">
        <v>131</v>
      </c>
      <c r="E282" s="39"/>
      <c r="F282" s="233" t="s">
        <v>1399</v>
      </c>
      <c r="G282" s="39"/>
      <c r="H282" s="39"/>
      <c r="I282" s="135"/>
      <c r="J282" s="39"/>
      <c r="K282" s="39"/>
      <c r="L282" s="43"/>
      <c r="M282" s="234"/>
      <c r="N282" s="235"/>
      <c r="O282" s="83"/>
      <c r="P282" s="83"/>
      <c r="Q282" s="83"/>
      <c r="R282" s="83"/>
      <c r="S282" s="83"/>
      <c r="T282" s="84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T282" s="16" t="s">
        <v>131</v>
      </c>
      <c r="AU282" s="16" t="s">
        <v>84</v>
      </c>
    </row>
    <row r="283" s="13" customFormat="1">
      <c r="A283" s="13"/>
      <c r="B283" s="255"/>
      <c r="C283" s="256"/>
      <c r="D283" s="232" t="s">
        <v>682</v>
      </c>
      <c r="E283" s="256"/>
      <c r="F283" s="257" t="s">
        <v>1594</v>
      </c>
      <c r="G283" s="256"/>
      <c r="H283" s="258">
        <v>154</v>
      </c>
      <c r="I283" s="259"/>
      <c r="J283" s="256"/>
      <c r="K283" s="256"/>
      <c r="L283" s="260"/>
      <c r="M283" s="261"/>
      <c r="N283" s="262"/>
      <c r="O283" s="262"/>
      <c r="P283" s="262"/>
      <c r="Q283" s="262"/>
      <c r="R283" s="262"/>
      <c r="S283" s="262"/>
      <c r="T283" s="26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64" t="s">
        <v>682</v>
      </c>
      <c r="AU283" s="264" t="s">
        <v>84</v>
      </c>
      <c r="AV283" s="13" t="s">
        <v>84</v>
      </c>
      <c r="AW283" s="13" t="s">
        <v>4</v>
      </c>
      <c r="AX283" s="13" t="s">
        <v>82</v>
      </c>
      <c r="AY283" s="264" t="s">
        <v>122</v>
      </c>
    </row>
    <row r="284" s="2" customFormat="1" ht="16.5" customHeight="1">
      <c r="A284" s="37"/>
      <c r="B284" s="38"/>
      <c r="C284" s="236" t="s">
        <v>1595</v>
      </c>
      <c r="D284" s="236" t="s">
        <v>155</v>
      </c>
      <c r="E284" s="237" t="s">
        <v>1405</v>
      </c>
      <c r="F284" s="238" t="s">
        <v>1406</v>
      </c>
      <c r="G284" s="239" t="s">
        <v>1407</v>
      </c>
      <c r="H284" s="240">
        <v>0.062</v>
      </c>
      <c r="I284" s="241"/>
      <c r="J284" s="242">
        <f>ROUND(I284*H284,2)</f>
        <v>0</v>
      </c>
      <c r="K284" s="243"/>
      <c r="L284" s="244"/>
      <c r="M284" s="245" t="s">
        <v>19</v>
      </c>
      <c r="N284" s="246" t="s">
        <v>45</v>
      </c>
      <c r="O284" s="83"/>
      <c r="P284" s="228">
        <f>O284*H284</f>
        <v>0</v>
      </c>
      <c r="Q284" s="228">
        <v>0.001</v>
      </c>
      <c r="R284" s="228">
        <f>Q284*H284</f>
        <v>6.2000000000000003E-05</v>
      </c>
      <c r="S284" s="228">
        <v>0</v>
      </c>
      <c r="T284" s="229">
        <f>S284*H284</f>
        <v>0</v>
      </c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R284" s="230" t="s">
        <v>159</v>
      </c>
      <c r="AT284" s="230" t="s">
        <v>155</v>
      </c>
      <c r="AU284" s="230" t="s">
        <v>84</v>
      </c>
      <c r="AY284" s="16" t="s">
        <v>122</v>
      </c>
      <c r="BE284" s="231">
        <f>IF(N284="základní",J284,0)</f>
        <v>0</v>
      </c>
      <c r="BF284" s="231">
        <f>IF(N284="snížená",J284,0)</f>
        <v>0</v>
      </c>
      <c r="BG284" s="231">
        <f>IF(N284="zákl. přenesená",J284,0)</f>
        <v>0</v>
      </c>
      <c r="BH284" s="231">
        <f>IF(N284="sníž. přenesená",J284,0)</f>
        <v>0</v>
      </c>
      <c r="BI284" s="231">
        <f>IF(N284="nulová",J284,0)</f>
        <v>0</v>
      </c>
      <c r="BJ284" s="16" t="s">
        <v>82</v>
      </c>
      <c r="BK284" s="231">
        <f>ROUND(I284*H284,2)</f>
        <v>0</v>
      </c>
      <c r="BL284" s="16" t="s">
        <v>142</v>
      </c>
      <c r="BM284" s="230" t="s">
        <v>1596</v>
      </c>
    </row>
    <row r="285" s="2" customFormat="1">
      <c r="A285" s="37"/>
      <c r="B285" s="38"/>
      <c r="C285" s="39"/>
      <c r="D285" s="232" t="s">
        <v>131</v>
      </c>
      <c r="E285" s="39"/>
      <c r="F285" s="233" t="s">
        <v>1409</v>
      </c>
      <c r="G285" s="39"/>
      <c r="H285" s="39"/>
      <c r="I285" s="135"/>
      <c r="J285" s="39"/>
      <c r="K285" s="39"/>
      <c r="L285" s="43"/>
      <c r="M285" s="234"/>
      <c r="N285" s="235"/>
      <c r="O285" s="83"/>
      <c r="P285" s="83"/>
      <c r="Q285" s="83"/>
      <c r="R285" s="83"/>
      <c r="S285" s="83"/>
      <c r="T285" s="84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T285" s="16" t="s">
        <v>131</v>
      </c>
      <c r="AU285" s="16" t="s">
        <v>84</v>
      </c>
    </row>
    <row r="286" s="2" customFormat="1" ht="16.5" customHeight="1">
      <c r="A286" s="37"/>
      <c r="B286" s="38"/>
      <c r="C286" s="218" t="s">
        <v>1597</v>
      </c>
      <c r="D286" s="218" t="s">
        <v>125</v>
      </c>
      <c r="E286" s="219" t="s">
        <v>908</v>
      </c>
      <c r="F286" s="220" t="s">
        <v>909</v>
      </c>
      <c r="G286" s="221" t="s">
        <v>232</v>
      </c>
      <c r="H286" s="222">
        <v>43</v>
      </c>
      <c r="I286" s="223"/>
      <c r="J286" s="224">
        <f>ROUND(I286*H286,2)</f>
        <v>0</v>
      </c>
      <c r="K286" s="225"/>
      <c r="L286" s="43"/>
      <c r="M286" s="226" t="s">
        <v>19</v>
      </c>
      <c r="N286" s="227" t="s">
        <v>45</v>
      </c>
      <c r="O286" s="83"/>
      <c r="P286" s="228">
        <f>O286*H286</f>
        <v>0</v>
      </c>
      <c r="Q286" s="228">
        <v>3.0000000000000001E-05</v>
      </c>
      <c r="R286" s="228">
        <f>Q286*H286</f>
        <v>0.0012900000000000001</v>
      </c>
      <c r="S286" s="228">
        <v>0</v>
      </c>
      <c r="T286" s="229">
        <f>S286*H286</f>
        <v>0</v>
      </c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R286" s="230" t="s">
        <v>142</v>
      </c>
      <c r="AT286" s="230" t="s">
        <v>125</v>
      </c>
      <c r="AU286" s="230" t="s">
        <v>84</v>
      </c>
      <c r="AY286" s="16" t="s">
        <v>122</v>
      </c>
      <c r="BE286" s="231">
        <f>IF(N286="základní",J286,0)</f>
        <v>0</v>
      </c>
      <c r="BF286" s="231">
        <f>IF(N286="snížená",J286,0)</f>
        <v>0</v>
      </c>
      <c r="BG286" s="231">
        <f>IF(N286="zákl. přenesená",J286,0)</f>
        <v>0</v>
      </c>
      <c r="BH286" s="231">
        <f>IF(N286="sníž. přenesená",J286,0)</f>
        <v>0</v>
      </c>
      <c r="BI286" s="231">
        <f>IF(N286="nulová",J286,0)</f>
        <v>0</v>
      </c>
      <c r="BJ286" s="16" t="s">
        <v>82</v>
      </c>
      <c r="BK286" s="231">
        <f>ROUND(I286*H286,2)</f>
        <v>0</v>
      </c>
      <c r="BL286" s="16" t="s">
        <v>142</v>
      </c>
      <c r="BM286" s="230" t="s">
        <v>1598</v>
      </c>
    </row>
    <row r="287" s="2" customFormat="1" ht="16.5" customHeight="1">
      <c r="A287" s="37"/>
      <c r="B287" s="38"/>
      <c r="C287" s="236" t="s">
        <v>1599</v>
      </c>
      <c r="D287" s="236" t="s">
        <v>155</v>
      </c>
      <c r="E287" s="237" t="s">
        <v>1331</v>
      </c>
      <c r="F287" s="238" t="s">
        <v>913</v>
      </c>
      <c r="G287" s="239" t="s">
        <v>232</v>
      </c>
      <c r="H287" s="240">
        <v>45.579999999999998</v>
      </c>
      <c r="I287" s="241"/>
      <c r="J287" s="242">
        <f>ROUND(I287*H287,2)</f>
        <v>0</v>
      </c>
      <c r="K287" s="243"/>
      <c r="L287" s="244"/>
      <c r="M287" s="245" t="s">
        <v>19</v>
      </c>
      <c r="N287" s="246" t="s">
        <v>45</v>
      </c>
      <c r="O287" s="83"/>
      <c r="P287" s="228">
        <f>O287*H287</f>
        <v>0</v>
      </c>
      <c r="Q287" s="228">
        <v>0</v>
      </c>
      <c r="R287" s="228">
        <f>Q287*H287</f>
        <v>0</v>
      </c>
      <c r="S287" s="228">
        <v>0</v>
      </c>
      <c r="T287" s="229">
        <f>S287*H287</f>
        <v>0</v>
      </c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R287" s="230" t="s">
        <v>159</v>
      </c>
      <c r="AT287" s="230" t="s">
        <v>155</v>
      </c>
      <c r="AU287" s="230" t="s">
        <v>84</v>
      </c>
      <c r="AY287" s="16" t="s">
        <v>122</v>
      </c>
      <c r="BE287" s="231">
        <f>IF(N287="základní",J287,0)</f>
        <v>0</v>
      </c>
      <c r="BF287" s="231">
        <f>IF(N287="snížená",J287,0)</f>
        <v>0</v>
      </c>
      <c r="BG287" s="231">
        <f>IF(N287="zákl. přenesená",J287,0)</f>
        <v>0</v>
      </c>
      <c r="BH287" s="231">
        <f>IF(N287="sníž. přenesená",J287,0)</f>
        <v>0</v>
      </c>
      <c r="BI287" s="231">
        <f>IF(N287="nulová",J287,0)</f>
        <v>0</v>
      </c>
      <c r="BJ287" s="16" t="s">
        <v>82</v>
      </c>
      <c r="BK287" s="231">
        <f>ROUND(I287*H287,2)</f>
        <v>0</v>
      </c>
      <c r="BL287" s="16" t="s">
        <v>142</v>
      </c>
      <c r="BM287" s="230" t="s">
        <v>1600</v>
      </c>
    </row>
    <row r="288" s="2" customFormat="1">
      <c r="A288" s="37"/>
      <c r="B288" s="38"/>
      <c r="C288" s="39"/>
      <c r="D288" s="232" t="s">
        <v>131</v>
      </c>
      <c r="E288" s="39"/>
      <c r="F288" s="233" t="s">
        <v>915</v>
      </c>
      <c r="G288" s="39"/>
      <c r="H288" s="39"/>
      <c r="I288" s="135"/>
      <c r="J288" s="39"/>
      <c r="K288" s="39"/>
      <c r="L288" s="43"/>
      <c r="M288" s="234"/>
      <c r="N288" s="235"/>
      <c r="O288" s="83"/>
      <c r="P288" s="83"/>
      <c r="Q288" s="83"/>
      <c r="R288" s="83"/>
      <c r="S288" s="83"/>
      <c r="T288" s="84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T288" s="16" t="s">
        <v>131</v>
      </c>
      <c r="AU288" s="16" t="s">
        <v>84</v>
      </c>
    </row>
    <row r="289" s="13" customFormat="1">
      <c r="A289" s="13"/>
      <c r="B289" s="255"/>
      <c r="C289" s="256"/>
      <c r="D289" s="232" t="s">
        <v>682</v>
      </c>
      <c r="E289" s="256"/>
      <c r="F289" s="257" t="s">
        <v>1601</v>
      </c>
      <c r="G289" s="256"/>
      <c r="H289" s="258">
        <v>45.579999999999998</v>
      </c>
      <c r="I289" s="259"/>
      <c r="J289" s="256"/>
      <c r="K289" s="256"/>
      <c r="L289" s="260"/>
      <c r="M289" s="261"/>
      <c r="N289" s="262"/>
      <c r="O289" s="262"/>
      <c r="P289" s="262"/>
      <c r="Q289" s="262"/>
      <c r="R289" s="262"/>
      <c r="S289" s="262"/>
      <c r="T289" s="26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64" t="s">
        <v>682</v>
      </c>
      <c r="AU289" s="264" t="s">
        <v>84</v>
      </c>
      <c r="AV289" s="13" t="s">
        <v>84</v>
      </c>
      <c r="AW289" s="13" t="s">
        <v>4</v>
      </c>
      <c r="AX289" s="13" t="s">
        <v>82</v>
      </c>
      <c r="AY289" s="264" t="s">
        <v>122</v>
      </c>
    </row>
    <row r="290" s="2" customFormat="1" ht="16.5" customHeight="1">
      <c r="A290" s="37"/>
      <c r="B290" s="38"/>
      <c r="C290" s="218" t="s">
        <v>1602</v>
      </c>
      <c r="D290" s="218" t="s">
        <v>125</v>
      </c>
      <c r="E290" s="219" t="s">
        <v>1603</v>
      </c>
      <c r="F290" s="220" t="s">
        <v>1604</v>
      </c>
      <c r="G290" s="221" t="s">
        <v>141</v>
      </c>
      <c r="H290" s="222">
        <v>77</v>
      </c>
      <c r="I290" s="223"/>
      <c r="J290" s="224">
        <f>ROUND(I290*H290,2)</f>
        <v>0</v>
      </c>
      <c r="K290" s="225"/>
      <c r="L290" s="43"/>
      <c r="M290" s="226" t="s">
        <v>19</v>
      </c>
      <c r="N290" s="227" t="s">
        <v>45</v>
      </c>
      <c r="O290" s="83"/>
      <c r="P290" s="228">
        <f>O290*H290</f>
        <v>0</v>
      </c>
      <c r="Q290" s="228">
        <v>0</v>
      </c>
      <c r="R290" s="228">
        <f>Q290*H290</f>
        <v>0</v>
      </c>
      <c r="S290" s="228">
        <v>0</v>
      </c>
      <c r="T290" s="229">
        <f>S290*H290</f>
        <v>0</v>
      </c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R290" s="230" t="s">
        <v>142</v>
      </c>
      <c r="AT290" s="230" t="s">
        <v>125</v>
      </c>
      <c r="AU290" s="230" t="s">
        <v>84</v>
      </c>
      <c r="AY290" s="16" t="s">
        <v>122</v>
      </c>
      <c r="BE290" s="231">
        <f>IF(N290="základní",J290,0)</f>
        <v>0</v>
      </c>
      <c r="BF290" s="231">
        <f>IF(N290="snížená",J290,0)</f>
        <v>0</v>
      </c>
      <c r="BG290" s="231">
        <f>IF(N290="zákl. přenesená",J290,0)</f>
        <v>0</v>
      </c>
      <c r="BH290" s="231">
        <f>IF(N290="sníž. přenesená",J290,0)</f>
        <v>0</v>
      </c>
      <c r="BI290" s="231">
        <f>IF(N290="nulová",J290,0)</f>
        <v>0</v>
      </c>
      <c r="BJ290" s="16" t="s">
        <v>82</v>
      </c>
      <c r="BK290" s="231">
        <f>ROUND(I290*H290,2)</f>
        <v>0</v>
      </c>
      <c r="BL290" s="16" t="s">
        <v>142</v>
      </c>
      <c r="BM290" s="230" t="s">
        <v>1605</v>
      </c>
    </row>
    <row r="291" s="2" customFormat="1" ht="16.5" customHeight="1">
      <c r="A291" s="37"/>
      <c r="B291" s="38"/>
      <c r="C291" s="218" t="s">
        <v>1606</v>
      </c>
      <c r="D291" s="218" t="s">
        <v>125</v>
      </c>
      <c r="E291" s="219" t="s">
        <v>1607</v>
      </c>
      <c r="F291" s="220" t="s">
        <v>1608</v>
      </c>
      <c r="G291" s="221" t="s">
        <v>141</v>
      </c>
      <c r="H291" s="222">
        <v>77</v>
      </c>
      <c r="I291" s="223"/>
      <c r="J291" s="224">
        <f>ROUND(I291*H291,2)</f>
        <v>0</v>
      </c>
      <c r="K291" s="225"/>
      <c r="L291" s="43"/>
      <c r="M291" s="226" t="s">
        <v>19</v>
      </c>
      <c r="N291" s="227" t="s">
        <v>45</v>
      </c>
      <c r="O291" s="83"/>
      <c r="P291" s="228">
        <f>O291*H291</f>
        <v>0</v>
      </c>
      <c r="Q291" s="228">
        <v>0</v>
      </c>
      <c r="R291" s="228">
        <f>Q291*H291</f>
        <v>0</v>
      </c>
      <c r="S291" s="228">
        <v>0</v>
      </c>
      <c r="T291" s="229">
        <f>S291*H291</f>
        <v>0</v>
      </c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  <c r="AR291" s="230" t="s">
        <v>142</v>
      </c>
      <c r="AT291" s="230" t="s">
        <v>125</v>
      </c>
      <c r="AU291" s="230" t="s">
        <v>84</v>
      </c>
      <c r="AY291" s="16" t="s">
        <v>122</v>
      </c>
      <c r="BE291" s="231">
        <f>IF(N291="základní",J291,0)</f>
        <v>0</v>
      </c>
      <c r="BF291" s="231">
        <f>IF(N291="snížená",J291,0)</f>
        <v>0</v>
      </c>
      <c r="BG291" s="231">
        <f>IF(N291="zákl. přenesená",J291,0)</f>
        <v>0</v>
      </c>
      <c r="BH291" s="231">
        <f>IF(N291="sníž. přenesená",J291,0)</f>
        <v>0</v>
      </c>
      <c r="BI291" s="231">
        <f>IF(N291="nulová",J291,0)</f>
        <v>0</v>
      </c>
      <c r="BJ291" s="16" t="s">
        <v>82</v>
      </c>
      <c r="BK291" s="231">
        <f>ROUND(I291*H291,2)</f>
        <v>0</v>
      </c>
      <c r="BL291" s="16" t="s">
        <v>142</v>
      </c>
      <c r="BM291" s="230" t="s">
        <v>1609</v>
      </c>
    </row>
    <row r="292" s="2" customFormat="1" ht="16.5" customHeight="1">
      <c r="A292" s="37"/>
      <c r="B292" s="38"/>
      <c r="C292" s="218" t="s">
        <v>1610</v>
      </c>
      <c r="D292" s="218" t="s">
        <v>125</v>
      </c>
      <c r="E292" s="219" t="s">
        <v>1611</v>
      </c>
      <c r="F292" s="220" t="s">
        <v>1612</v>
      </c>
      <c r="G292" s="221" t="s">
        <v>141</v>
      </c>
      <c r="H292" s="222">
        <v>77</v>
      </c>
      <c r="I292" s="223"/>
      <c r="J292" s="224">
        <f>ROUND(I292*H292,2)</f>
        <v>0</v>
      </c>
      <c r="K292" s="225"/>
      <c r="L292" s="43"/>
      <c r="M292" s="226" t="s">
        <v>19</v>
      </c>
      <c r="N292" s="227" t="s">
        <v>45</v>
      </c>
      <c r="O292" s="83"/>
      <c r="P292" s="228">
        <f>O292*H292</f>
        <v>0</v>
      </c>
      <c r="Q292" s="228">
        <v>0</v>
      </c>
      <c r="R292" s="228">
        <f>Q292*H292</f>
        <v>0</v>
      </c>
      <c r="S292" s="228">
        <v>0</v>
      </c>
      <c r="T292" s="229">
        <f>S292*H292</f>
        <v>0</v>
      </c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R292" s="230" t="s">
        <v>142</v>
      </c>
      <c r="AT292" s="230" t="s">
        <v>125</v>
      </c>
      <c r="AU292" s="230" t="s">
        <v>84</v>
      </c>
      <c r="AY292" s="16" t="s">
        <v>122</v>
      </c>
      <c r="BE292" s="231">
        <f>IF(N292="základní",J292,0)</f>
        <v>0</v>
      </c>
      <c r="BF292" s="231">
        <f>IF(N292="snížená",J292,0)</f>
        <v>0</v>
      </c>
      <c r="BG292" s="231">
        <f>IF(N292="zákl. přenesená",J292,0)</f>
        <v>0</v>
      </c>
      <c r="BH292" s="231">
        <f>IF(N292="sníž. přenesená",J292,0)</f>
        <v>0</v>
      </c>
      <c r="BI292" s="231">
        <f>IF(N292="nulová",J292,0)</f>
        <v>0</v>
      </c>
      <c r="BJ292" s="16" t="s">
        <v>82</v>
      </c>
      <c r="BK292" s="231">
        <f>ROUND(I292*H292,2)</f>
        <v>0</v>
      </c>
      <c r="BL292" s="16" t="s">
        <v>142</v>
      </c>
      <c r="BM292" s="230" t="s">
        <v>1613</v>
      </c>
    </row>
    <row r="293" s="2" customFormat="1" ht="16.5" customHeight="1">
      <c r="A293" s="37"/>
      <c r="B293" s="38"/>
      <c r="C293" s="218" t="s">
        <v>1614</v>
      </c>
      <c r="D293" s="218" t="s">
        <v>125</v>
      </c>
      <c r="E293" s="219" t="s">
        <v>1615</v>
      </c>
      <c r="F293" s="220" t="s">
        <v>1616</v>
      </c>
      <c r="G293" s="221" t="s">
        <v>141</v>
      </c>
      <c r="H293" s="222">
        <v>77</v>
      </c>
      <c r="I293" s="223"/>
      <c r="J293" s="224">
        <f>ROUND(I293*H293,2)</f>
        <v>0</v>
      </c>
      <c r="K293" s="225"/>
      <c r="L293" s="43"/>
      <c r="M293" s="226" t="s">
        <v>19</v>
      </c>
      <c r="N293" s="227" t="s">
        <v>45</v>
      </c>
      <c r="O293" s="83"/>
      <c r="P293" s="228">
        <f>O293*H293</f>
        <v>0</v>
      </c>
      <c r="Q293" s="228">
        <v>0</v>
      </c>
      <c r="R293" s="228">
        <f>Q293*H293</f>
        <v>0</v>
      </c>
      <c r="S293" s="228">
        <v>0</v>
      </c>
      <c r="T293" s="229">
        <f>S293*H293</f>
        <v>0</v>
      </c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R293" s="230" t="s">
        <v>142</v>
      </c>
      <c r="AT293" s="230" t="s">
        <v>125</v>
      </c>
      <c r="AU293" s="230" t="s">
        <v>84</v>
      </c>
      <c r="AY293" s="16" t="s">
        <v>122</v>
      </c>
      <c r="BE293" s="231">
        <f>IF(N293="základní",J293,0)</f>
        <v>0</v>
      </c>
      <c r="BF293" s="231">
        <f>IF(N293="snížená",J293,0)</f>
        <v>0</v>
      </c>
      <c r="BG293" s="231">
        <f>IF(N293="zákl. přenesená",J293,0)</f>
        <v>0</v>
      </c>
      <c r="BH293" s="231">
        <f>IF(N293="sníž. přenesená",J293,0)</f>
        <v>0</v>
      </c>
      <c r="BI293" s="231">
        <f>IF(N293="nulová",J293,0)</f>
        <v>0</v>
      </c>
      <c r="BJ293" s="16" t="s">
        <v>82</v>
      </c>
      <c r="BK293" s="231">
        <f>ROUND(I293*H293,2)</f>
        <v>0</v>
      </c>
      <c r="BL293" s="16" t="s">
        <v>142</v>
      </c>
      <c r="BM293" s="230" t="s">
        <v>1617</v>
      </c>
    </row>
    <row r="294" s="2" customFormat="1" ht="16.5" customHeight="1">
      <c r="A294" s="37"/>
      <c r="B294" s="38"/>
      <c r="C294" s="236" t="s">
        <v>1618</v>
      </c>
      <c r="D294" s="236" t="s">
        <v>155</v>
      </c>
      <c r="E294" s="237" t="s">
        <v>877</v>
      </c>
      <c r="F294" s="238" t="s">
        <v>1619</v>
      </c>
      <c r="G294" s="239" t="s">
        <v>141</v>
      </c>
      <c r="H294" s="240">
        <v>88.549999999999997</v>
      </c>
      <c r="I294" s="241"/>
      <c r="J294" s="242">
        <f>ROUND(I294*H294,2)</f>
        <v>0</v>
      </c>
      <c r="K294" s="243"/>
      <c r="L294" s="244"/>
      <c r="M294" s="245" t="s">
        <v>19</v>
      </c>
      <c r="N294" s="246" t="s">
        <v>45</v>
      </c>
      <c r="O294" s="83"/>
      <c r="P294" s="228">
        <f>O294*H294</f>
        <v>0</v>
      </c>
      <c r="Q294" s="228">
        <v>0</v>
      </c>
      <c r="R294" s="228">
        <f>Q294*H294</f>
        <v>0</v>
      </c>
      <c r="S294" s="228">
        <v>0</v>
      </c>
      <c r="T294" s="229">
        <f>S294*H294</f>
        <v>0</v>
      </c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  <c r="AE294" s="37"/>
      <c r="AR294" s="230" t="s">
        <v>159</v>
      </c>
      <c r="AT294" s="230" t="s">
        <v>155</v>
      </c>
      <c r="AU294" s="230" t="s">
        <v>84</v>
      </c>
      <c r="AY294" s="16" t="s">
        <v>122</v>
      </c>
      <c r="BE294" s="231">
        <f>IF(N294="základní",J294,0)</f>
        <v>0</v>
      </c>
      <c r="BF294" s="231">
        <f>IF(N294="snížená",J294,0)</f>
        <v>0</v>
      </c>
      <c r="BG294" s="231">
        <f>IF(N294="zákl. přenesená",J294,0)</f>
        <v>0</v>
      </c>
      <c r="BH294" s="231">
        <f>IF(N294="sníž. přenesená",J294,0)</f>
        <v>0</v>
      </c>
      <c r="BI294" s="231">
        <f>IF(N294="nulová",J294,0)</f>
        <v>0</v>
      </c>
      <c r="BJ294" s="16" t="s">
        <v>82</v>
      </c>
      <c r="BK294" s="231">
        <f>ROUND(I294*H294,2)</f>
        <v>0</v>
      </c>
      <c r="BL294" s="16" t="s">
        <v>142</v>
      </c>
      <c r="BM294" s="230" t="s">
        <v>1620</v>
      </c>
    </row>
    <row r="295" s="2" customFormat="1">
      <c r="A295" s="37"/>
      <c r="B295" s="38"/>
      <c r="C295" s="39"/>
      <c r="D295" s="232" t="s">
        <v>131</v>
      </c>
      <c r="E295" s="39"/>
      <c r="F295" s="233" t="s">
        <v>1621</v>
      </c>
      <c r="G295" s="39"/>
      <c r="H295" s="39"/>
      <c r="I295" s="135"/>
      <c r="J295" s="39"/>
      <c r="K295" s="39"/>
      <c r="L295" s="43"/>
      <c r="M295" s="234"/>
      <c r="N295" s="235"/>
      <c r="O295" s="83"/>
      <c r="P295" s="83"/>
      <c r="Q295" s="83"/>
      <c r="R295" s="83"/>
      <c r="S295" s="83"/>
      <c r="T295" s="84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T295" s="16" t="s">
        <v>131</v>
      </c>
      <c r="AU295" s="16" t="s">
        <v>84</v>
      </c>
    </row>
    <row r="296" s="13" customFormat="1">
      <c r="A296" s="13"/>
      <c r="B296" s="255"/>
      <c r="C296" s="256"/>
      <c r="D296" s="232" t="s">
        <v>682</v>
      </c>
      <c r="E296" s="256"/>
      <c r="F296" s="257" t="s">
        <v>1622</v>
      </c>
      <c r="G296" s="256"/>
      <c r="H296" s="258">
        <v>88.549999999999997</v>
      </c>
      <c r="I296" s="259"/>
      <c r="J296" s="256"/>
      <c r="K296" s="256"/>
      <c r="L296" s="260"/>
      <c r="M296" s="261"/>
      <c r="N296" s="262"/>
      <c r="O296" s="262"/>
      <c r="P296" s="262"/>
      <c r="Q296" s="262"/>
      <c r="R296" s="262"/>
      <c r="S296" s="262"/>
      <c r="T296" s="26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64" t="s">
        <v>682</v>
      </c>
      <c r="AU296" s="264" t="s">
        <v>84</v>
      </c>
      <c r="AV296" s="13" t="s">
        <v>84</v>
      </c>
      <c r="AW296" s="13" t="s">
        <v>4</v>
      </c>
      <c r="AX296" s="13" t="s">
        <v>82</v>
      </c>
      <c r="AY296" s="264" t="s">
        <v>122</v>
      </c>
    </row>
    <row r="297" s="2" customFormat="1" ht="21.75" customHeight="1">
      <c r="A297" s="37"/>
      <c r="B297" s="38"/>
      <c r="C297" s="218" t="s">
        <v>742</v>
      </c>
      <c r="D297" s="218" t="s">
        <v>125</v>
      </c>
      <c r="E297" s="219" t="s">
        <v>1623</v>
      </c>
      <c r="F297" s="220" t="s">
        <v>1624</v>
      </c>
      <c r="G297" s="221" t="s">
        <v>543</v>
      </c>
      <c r="H297" s="222">
        <v>492</v>
      </c>
      <c r="I297" s="223"/>
      <c r="J297" s="224">
        <f>ROUND(I297*H297,2)</f>
        <v>0</v>
      </c>
      <c r="K297" s="225"/>
      <c r="L297" s="43"/>
      <c r="M297" s="226" t="s">
        <v>19</v>
      </c>
      <c r="N297" s="227" t="s">
        <v>45</v>
      </c>
      <c r="O297" s="83"/>
      <c r="P297" s="228">
        <f>O297*H297</f>
        <v>0</v>
      </c>
      <c r="Q297" s="228">
        <v>0</v>
      </c>
      <c r="R297" s="228">
        <f>Q297*H297</f>
        <v>0</v>
      </c>
      <c r="S297" s="228">
        <v>0</v>
      </c>
      <c r="T297" s="229">
        <f>S297*H297</f>
        <v>0</v>
      </c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R297" s="230" t="s">
        <v>142</v>
      </c>
      <c r="AT297" s="230" t="s">
        <v>125</v>
      </c>
      <c r="AU297" s="230" t="s">
        <v>84</v>
      </c>
      <c r="AY297" s="16" t="s">
        <v>122</v>
      </c>
      <c r="BE297" s="231">
        <f>IF(N297="základní",J297,0)</f>
        <v>0</v>
      </c>
      <c r="BF297" s="231">
        <f>IF(N297="snížená",J297,0)</f>
        <v>0</v>
      </c>
      <c r="BG297" s="231">
        <f>IF(N297="zákl. přenesená",J297,0)</f>
        <v>0</v>
      </c>
      <c r="BH297" s="231">
        <f>IF(N297="sníž. přenesená",J297,0)</f>
        <v>0</v>
      </c>
      <c r="BI297" s="231">
        <f>IF(N297="nulová",J297,0)</f>
        <v>0</v>
      </c>
      <c r="BJ297" s="16" t="s">
        <v>82</v>
      </c>
      <c r="BK297" s="231">
        <f>ROUND(I297*H297,2)</f>
        <v>0</v>
      </c>
      <c r="BL297" s="16" t="s">
        <v>142</v>
      </c>
      <c r="BM297" s="230" t="s">
        <v>1625</v>
      </c>
    </row>
    <row r="298" s="2" customFormat="1" ht="16.5" customHeight="1">
      <c r="A298" s="37"/>
      <c r="B298" s="38"/>
      <c r="C298" s="218" t="s">
        <v>1626</v>
      </c>
      <c r="D298" s="218" t="s">
        <v>125</v>
      </c>
      <c r="E298" s="219" t="s">
        <v>1530</v>
      </c>
      <c r="F298" s="220" t="s">
        <v>1531</v>
      </c>
      <c r="G298" s="221" t="s">
        <v>543</v>
      </c>
      <c r="H298" s="222">
        <v>492</v>
      </c>
      <c r="I298" s="223"/>
      <c r="J298" s="224">
        <f>ROUND(I298*H298,2)</f>
        <v>0</v>
      </c>
      <c r="K298" s="225"/>
      <c r="L298" s="43"/>
      <c r="M298" s="226" t="s">
        <v>19</v>
      </c>
      <c r="N298" s="227" t="s">
        <v>45</v>
      </c>
      <c r="O298" s="83"/>
      <c r="P298" s="228">
        <f>O298*H298</f>
        <v>0</v>
      </c>
      <c r="Q298" s="228">
        <v>0</v>
      </c>
      <c r="R298" s="228">
        <f>Q298*H298</f>
        <v>0</v>
      </c>
      <c r="S298" s="228">
        <v>0</v>
      </c>
      <c r="T298" s="229">
        <f>S298*H298</f>
        <v>0</v>
      </c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R298" s="230" t="s">
        <v>142</v>
      </c>
      <c r="AT298" s="230" t="s">
        <v>125</v>
      </c>
      <c r="AU298" s="230" t="s">
        <v>84</v>
      </c>
      <c r="AY298" s="16" t="s">
        <v>122</v>
      </c>
      <c r="BE298" s="231">
        <f>IF(N298="základní",J298,0)</f>
        <v>0</v>
      </c>
      <c r="BF298" s="231">
        <f>IF(N298="snížená",J298,0)</f>
        <v>0</v>
      </c>
      <c r="BG298" s="231">
        <f>IF(N298="zákl. přenesená",J298,0)</f>
        <v>0</v>
      </c>
      <c r="BH298" s="231">
        <f>IF(N298="sníž. přenesená",J298,0)</f>
        <v>0</v>
      </c>
      <c r="BI298" s="231">
        <f>IF(N298="nulová",J298,0)</f>
        <v>0</v>
      </c>
      <c r="BJ298" s="16" t="s">
        <v>82</v>
      </c>
      <c r="BK298" s="231">
        <f>ROUND(I298*H298,2)</f>
        <v>0</v>
      </c>
      <c r="BL298" s="16" t="s">
        <v>142</v>
      </c>
      <c r="BM298" s="230" t="s">
        <v>1627</v>
      </c>
    </row>
    <row r="299" s="2" customFormat="1" ht="16.5" customHeight="1">
      <c r="A299" s="37"/>
      <c r="B299" s="38"/>
      <c r="C299" s="236" t="s">
        <v>1628</v>
      </c>
      <c r="D299" s="236" t="s">
        <v>155</v>
      </c>
      <c r="E299" s="237" t="s">
        <v>1629</v>
      </c>
      <c r="F299" s="238" t="s">
        <v>1630</v>
      </c>
      <c r="G299" s="239" t="s">
        <v>543</v>
      </c>
      <c r="H299" s="240">
        <v>240</v>
      </c>
      <c r="I299" s="241"/>
      <c r="J299" s="242">
        <f>ROUND(I299*H299,2)</f>
        <v>0</v>
      </c>
      <c r="K299" s="243"/>
      <c r="L299" s="244"/>
      <c r="M299" s="245" t="s">
        <v>19</v>
      </c>
      <c r="N299" s="246" t="s">
        <v>45</v>
      </c>
      <c r="O299" s="83"/>
      <c r="P299" s="228">
        <f>O299*H299</f>
        <v>0</v>
      </c>
      <c r="Q299" s="228">
        <v>0</v>
      </c>
      <c r="R299" s="228">
        <f>Q299*H299</f>
        <v>0</v>
      </c>
      <c r="S299" s="228">
        <v>0</v>
      </c>
      <c r="T299" s="229">
        <f>S299*H299</f>
        <v>0</v>
      </c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R299" s="230" t="s">
        <v>159</v>
      </c>
      <c r="AT299" s="230" t="s">
        <v>155</v>
      </c>
      <c r="AU299" s="230" t="s">
        <v>84</v>
      </c>
      <c r="AY299" s="16" t="s">
        <v>122</v>
      </c>
      <c r="BE299" s="231">
        <f>IF(N299="základní",J299,0)</f>
        <v>0</v>
      </c>
      <c r="BF299" s="231">
        <f>IF(N299="snížená",J299,0)</f>
        <v>0</v>
      </c>
      <c r="BG299" s="231">
        <f>IF(N299="zákl. přenesená",J299,0)</f>
        <v>0</v>
      </c>
      <c r="BH299" s="231">
        <f>IF(N299="sníž. přenesená",J299,0)</f>
        <v>0</v>
      </c>
      <c r="BI299" s="231">
        <f>IF(N299="nulová",J299,0)</f>
        <v>0</v>
      </c>
      <c r="BJ299" s="16" t="s">
        <v>82</v>
      </c>
      <c r="BK299" s="231">
        <f>ROUND(I299*H299,2)</f>
        <v>0</v>
      </c>
      <c r="BL299" s="16" t="s">
        <v>142</v>
      </c>
      <c r="BM299" s="230" t="s">
        <v>1631</v>
      </c>
    </row>
    <row r="300" s="2" customFormat="1" ht="16.5" customHeight="1">
      <c r="A300" s="37"/>
      <c r="B300" s="38"/>
      <c r="C300" s="236" t="s">
        <v>1632</v>
      </c>
      <c r="D300" s="236" t="s">
        <v>155</v>
      </c>
      <c r="E300" s="237" t="s">
        <v>1633</v>
      </c>
      <c r="F300" s="238" t="s">
        <v>1634</v>
      </c>
      <c r="G300" s="239" t="s">
        <v>543</v>
      </c>
      <c r="H300" s="240">
        <v>143</v>
      </c>
      <c r="I300" s="241"/>
      <c r="J300" s="242">
        <f>ROUND(I300*H300,2)</f>
        <v>0</v>
      </c>
      <c r="K300" s="243"/>
      <c r="L300" s="244"/>
      <c r="M300" s="245" t="s">
        <v>19</v>
      </c>
      <c r="N300" s="246" t="s">
        <v>45</v>
      </c>
      <c r="O300" s="83"/>
      <c r="P300" s="228">
        <f>O300*H300</f>
        <v>0</v>
      </c>
      <c r="Q300" s="228">
        <v>0</v>
      </c>
      <c r="R300" s="228">
        <f>Q300*H300</f>
        <v>0</v>
      </c>
      <c r="S300" s="228">
        <v>0</v>
      </c>
      <c r="T300" s="229">
        <f>S300*H300</f>
        <v>0</v>
      </c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R300" s="230" t="s">
        <v>159</v>
      </c>
      <c r="AT300" s="230" t="s">
        <v>155</v>
      </c>
      <c r="AU300" s="230" t="s">
        <v>84</v>
      </c>
      <c r="AY300" s="16" t="s">
        <v>122</v>
      </c>
      <c r="BE300" s="231">
        <f>IF(N300="základní",J300,0)</f>
        <v>0</v>
      </c>
      <c r="BF300" s="231">
        <f>IF(N300="snížená",J300,0)</f>
        <v>0</v>
      </c>
      <c r="BG300" s="231">
        <f>IF(N300="zákl. přenesená",J300,0)</f>
        <v>0</v>
      </c>
      <c r="BH300" s="231">
        <f>IF(N300="sníž. přenesená",J300,0)</f>
        <v>0</v>
      </c>
      <c r="BI300" s="231">
        <f>IF(N300="nulová",J300,0)</f>
        <v>0</v>
      </c>
      <c r="BJ300" s="16" t="s">
        <v>82</v>
      </c>
      <c r="BK300" s="231">
        <f>ROUND(I300*H300,2)</f>
        <v>0</v>
      </c>
      <c r="BL300" s="16" t="s">
        <v>142</v>
      </c>
      <c r="BM300" s="230" t="s">
        <v>1635</v>
      </c>
    </row>
    <row r="301" s="2" customFormat="1" ht="16.5" customHeight="1">
      <c r="A301" s="37"/>
      <c r="B301" s="38"/>
      <c r="C301" s="236" t="s">
        <v>1636</v>
      </c>
      <c r="D301" s="236" t="s">
        <v>155</v>
      </c>
      <c r="E301" s="237" t="s">
        <v>1637</v>
      </c>
      <c r="F301" s="238" t="s">
        <v>1638</v>
      </c>
      <c r="G301" s="239" t="s">
        <v>543</v>
      </c>
      <c r="H301" s="240">
        <v>109</v>
      </c>
      <c r="I301" s="241"/>
      <c r="J301" s="242">
        <f>ROUND(I301*H301,2)</f>
        <v>0</v>
      </c>
      <c r="K301" s="243"/>
      <c r="L301" s="244"/>
      <c r="M301" s="245" t="s">
        <v>19</v>
      </c>
      <c r="N301" s="246" t="s">
        <v>45</v>
      </c>
      <c r="O301" s="83"/>
      <c r="P301" s="228">
        <f>O301*H301</f>
        <v>0</v>
      </c>
      <c r="Q301" s="228">
        <v>0</v>
      </c>
      <c r="R301" s="228">
        <f>Q301*H301</f>
        <v>0</v>
      </c>
      <c r="S301" s="228">
        <v>0</v>
      </c>
      <c r="T301" s="229">
        <f>S301*H301</f>
        <v>0</v>
      </c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R301" s="230" t="s">
        <v>159</v>
      </c>
      <c r="AT301" s="230" t="s">
        <v>155</v>
      </c>
      <c r="AU301" s="230" t="s">
        <v>84</v>
      </c>
      <c r="AY301" s="16" t="s">
        <v>122</v>
      </c>
      <c r="BE301" s="231">
        <f>IF(N301="základní",J301,0)</f>
        <v>0</v>
      </c>
      <c r="BF301" s="231">
        <f>IF(N301="snížená",J301,0)</f>
        <v>0</v>
      </c>
      <c r="BG301" s="231">
        <f>IF(N301="zákl. přenesená",J301,0)</f>
        <v>0</v>
      </c>
      <c r="BH301" s="231">
        <f>IF(N301="sníž. přenesená",J301,0)</f>
        <v>0</v>
      </c>
      <c r="BI301" s="231">
        <f>IF(N301="nulová",J301,0)</f>
        <v>0</v>
      </c>
      <c r="BJ301" s="16" t="s">
        <v>82</v>
      </c>
      <c r="BK301" s="231">
        <f>ROUND(I301*H301,2)</f>
        <v>0</v>
      </c>
      <c r="BL301" s="16" t="s">
        <v>142</v>
      </c>
      <c r="BM301" s="230" t="s">
        <v>1639</v>
      </c>
    </row>
    <row r="302" s="2" customFormat="1" ht="16.5" customHeight="1">
      <c r="A302" s="37"/>
      <c r="B302" s="38"/>
      <c r="C302" s="218" t="s">
        <v>1640</v>
      </c>
      <c r="D302" s="218" t="s">
        <v>125</v>
      </c>
      <c r="E302" s="219" t="s">
        <v>1641</v>
      </c>
      <c r="F302" s="220" t="s">
        <v>1642</v>
      </c>
      <c r="G302" s="221" t="s">
        <v>141</v>
      </c>
      <c r="H302" s="222">
        <v>77</v>
      </c>
      <c r="I302" s="223"/>
      <c r="J302" s="224">
        <f>ROUND(I302*H302,2)</f>
        <v>0</v>
      </c>
      <c r="K302" s="225"/>
      <c r="L302" s="43"/>
      <c r="M302" s="226" t="s">
        <v>19</v>
      </c>
      <c r="N302" s="227" t="s">
        <v>45</v>
      </c>
      <c r="O302" s="83"/>
      <c r="P302" s="228">
        <f>O302*H302</f>
        <v>0</v>
      </c>
      <c r="Q302" s="228">
        <v>0</v>
      </c>
      <c r="R302" s="228">
        <f>Q302*H302</f>
        <v>0</v>
      </c>
      <c r="S302" s="228">
        <v>0</v>
      </c>
      <c r="T302" s="229">
        <f>S302*H302</f>
        <v>0</v>
      </c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R302" s="230" t="s">
        <v>142</v>
      </c>
      <c r="AT302" s="230" t="s">
        <v>125</v>
      </c>
      <c r="AU302" s="230" t="s">
        <v>84</v>
      </c>
      <c r="AY302" s="16" t="s">
        <v>122</v>
      </c>
      <c r="BE302" s="231">
        <f>IF(N302="základní",J302,0)</f>
        <v>0</v>
      </c>
      <c r="BF302" s="231">
        <f>IF(N302="snížená",J302,0)</f>
        <v>0</v>
      </c>
      <c r="BG302" s="231">
        <f>IF(N302="zákl. přenesená",J302,0)</f>
        <v>0</v>
      </c>
      <c r="BH302" s="231">
        <f>IF(N302="sníž. přenesená",J302,0)</f>
        <v>0</v>
      </c>
      <c r="BI302" s="231">
        <f>IF(N302="nulová",J302,0)</f>
        <v>0</v>
      </c>
      <c r="BJ302" s="16" t="s">
        <v>82</v>
      </c>
      <c r="BK302" s="231">
        <f>ROUND(I302*H302,2)</f>
        <v>0</v>
      </c>
      <c r="BL302" s="16" t="s">
        <v>142</v>
      </c>
      <c r="BM302" s="230" t="s">
        <v>1643</v>
      </c>
    </row>
    <row r="303" s="2" customFormat="1" ht="16.5" customHeight="1">
      <c r="A303" s="37"/>
      <c r="B303" s="38"/>
      <c r="C303" s="236" t="s">
        <v>1644</v>
      </c>
      <c r="D303" s="236" t="s">
        <v>155</v>
      </c>
      <c r="E303" s="237" t="s">
        <v>1645</v>
      </c>
      <c r="F303" s="238" t="s">
        <v>1646</v>
      </c>
      <c r="G303" s="239" t="s">
        <v>158</v>
      </c>
      <c r="H303" s="240">
        <v>7.7000000000000002</v>
      </c>
      <c r="I303" s="241"/>
      <c r="J303" s="242">
        <f>ROUND(I303*H303,2)</f>
        <v>0</v>
      </c>
      <c r="K303" s="243"/>
      <c r="L303" s="244"/>
      <c r="M303" s="245" t="s">
        <v>19</v>
      </c>
      <c r="N303" s="246" t="s">
        <v>45</v>
      </c>
      <c r="O303" s="83"/>
      <c r="P303" s="228">
        <f>O303*H303</f>
        <v>0</v>
      </c>
      <c r="Q303" s="228">
        <v>0.59999999999999998</v>
      </c>
      <c r="R303" s="228">
        <f>Q303*H303</f>
        <v>4.6200000000000001</v>
      </c>
      <c r="S303" s="228">
        <v>0</v>
      </c>
      <c r="T303" s="229">
        <f>S303*H303</f>
        <v>0</v>
      </c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R303" s="230" t="s">
        <v>159</v>
      </c>
      <c r="AT303" s="230" t="s">
        <v>155</v>
      </c>
      <c r="AU303" s="230" t="s">
        <v>84</v>
      </c>
      <c r="AY303" s="16" t="s">
        <v>122</v>
      </c>
      <c r="BE303" s="231">
        <f>IF(N303="základní",J303,0)</f>
        <v>0</v>
      </c>
      <c r="BF303" s="231">
        <f>IF(N303="snížená",J303,0)</f>
        <v>0</v>
      </c>
      <c r="BG303" s="231">
        <f>IF(N303="zákl. přenesená",J303,0)</f>
        <v>0</v>
      </c>
      <c r="BH303" s="231">
        <f>IF(N303="sníž. přenesená",J303,0)</f>
        <v>0</v>
      </c>
      <c r="BI303" s="231">
        <f>IF(N303="nulová",J303,0)</f>
        <v>0</v>
      </c>
      <c r="BJ303" s="16" t="s">
        <v>82</v>
      </c>
      <c r="BK303" s="231">
        <f>ROUND(I303*H303,2)</f>
        <v>0</v>
      </c>
      <c r="BL303" s="16" t="s">
        <v>142</v>
      </c>
      <c r="BM303" s="230" t="s">
        <v>1647</v>
      </c>
    </row>
    <row r="304" s="13" customFormat="1">
      <c r="A304" s="13"/>
      <c r="B304" s="255"/>
      <c r="C304" s="256"/>
      <c r="D304" s="232" t="s">
        <v>682</v>
      </c>
      <c r="E304" s="256"/>
      <c r="F304" s="257" t="s">
        <v>1648</v>
      </c>
      <c r="G304" s="256"/>
      <c r="H304" s="258">
        <v>7.7000000000000002</v>
      </c>
      <c r="I304" s="259"/>
      <c r="J304" s="256"/>
      <c r="K304" s="256"/>
      <c r="L304" s="260"/>
      <c r="M304" s="261"/>
      <c r="N304" s="262"/>
      <c r="O304" s="262"/>
      <c r="P304" s="262"/>
      <c r="Q304" s="262"/>
      <c r="R304" s="262"/>
      <c r="S304" s="262"/>
      <c r="T304" s="26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64" t="s">
        <v>682</v>
      </c>
      <c r="AU304" s="264" t="s">
        <v>84</v>
      </c>
      <c r="AV304" s="13" t="s">
        <v>84</v>
      </c>
      <c r="AW304" s="13" t="s">
        <v>4</v>
      </c>
      <c r="AX304" s="13" t="s">
        <v>82</v>
      </c>
      <c r="AY304" s="264" t="s">
        <v>122</v>
      </c>
    </row>
    <row r="305" s="2" customFormat="1" ht="16.5" customHeight="1">
      <c r="A305" s="37"/>
      <c r="B305" s="38"/>
      <c r="C305" s="218" t="s">
        <v>1649</v>
      </c>
      <c r="D305" s="218" t="s">
        <v>125</v>
      </c>
      <c r="E305" s="219" t="s">
        <v>1500</v>
      </c>
      <c r="F305" s="220" t="s">
        <v>1501</v>
      </c>
      <c r="G305" s="221" t="s">
        <v>158</v>
      </c>
      <c r="H305" s="222">
        <v>2.3100000000000001</v>
      </c>
      <c r="I305" s="223"/>
      <c r="J305" s="224">
        <f>ROUND(I305*H305,2)</f>
        <v>0</v>
      </c>
      <c r="K305" s="225"/>
      <c r="L305" s="43"/>
      <c r="M305" s="226" t="s">
        <v>19</v>
      </c>
      <c r="N305" s="227" t="s">
        <v>45</v>
      </c>
      <c r="O305" s="83"/>
      <c r="P305" s="228">
        <f>O305*H305</f>
        <v>0</v>
      </c>
      <c r="Q305" s="228">
        <v>0</v>
      </c>
      <c r="R305" s="228">
        <f>Q305*H305</f>
        <v>0</v>
      </c>
      <c r="S305" s="228">
        <v>0</v>
      </c>
      <c r="T305" s="229">
        <f>S305*H305</f>
        <v>0</v>
      </c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R305" s="230" t="s">
        <v>142</v>
      </c>
      <c r="AT305" s="230" t="s">
        <v>125</v>
      </c>
      <c r="AU305" s="230" t="s">
        <v>84</v>
      </c>
      <c r="AY305" s="16" t="s">
        <v>122</v>
      </c>
      <c r="BE305" s="231">
        <f>IF(N305="základní",J305,0)</f>
        <v>0</v>
      </c>
      <c r="BF305" s="231">
        <f>IF(N305="snížená",J305,0)</f>
        <v>0</v>
      </c>
      <c r="BG305" s="231">
        <f>IF(N305="zákl. přenesená",J305,0)</f>
        <v>0</v>
      </c>
      <c r="BH305" s="231">
        <f>IF(N305="sníž. přenesená",J305,0)</f>
        <v>0</v>
      </c>
      <c r="BI305" s="231">
        <f>IF(N305="nulová",J305,0)</f>
        <v>0</v>
      </c>
      <c r="BJ305" s="16" t="s">
        <v>82</v>
      </c>
      <c r="BK305" s="231">
        <f>ROUND(I305*H305,2)</f>
        <v>0</v>
      </c>
      <c r="BL305" s="16" t="s">
        <v>142</v>
      </c>
      <c r="BM305" s="230" t="s">
        <v>1650</v>
      </c>
    </row>
    <row r="306" s="2" customFormat="1">
      <c r="A306" s="37"/>
      <c r="B306" s="38"/>
      <c r="C306" s="39"/>
      <c r="D306" s="232" t="s">
        <v>131</v>
      </c>
      <c r="E306" s="39"/>
      <c r="F306" s="233" t="s">
        <v>1586</v>
      </c>
      <c r="G306" s="39"/>
      <c r="H306" s="39"/>
      <c r="I306" s="135"/>
      <c r="J306" s="39"/>
      <c r="K306" s="39"/>
      <c r="L306" s="43"/>
      <c r="M306" s="234"/>
      <c r="N306" s="235"/>
      <c r="O306" s="83"/>
      <c r="P306" s="83"/>
      <c r="Q306" s="83"/>
      <c r="R306" s="83"/>
      <c r="S306" s="83"/>
      <c r="T306" s="84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T306" s="16" t="s">
        <v>131</v>
      </c>
      <c r="AU306" s="16" t="s">
        <v>84</v>
      </c>
    </row>
    <row r="307" s="2" customFormat="1" ht="16.5" customHeight="1">
      <c r="A307" s="37"/>
      <c r="B307" s="38"/>
      <c r="C307" s="236" t="s">
        <v>1651</v>
      </c>
      <c r="D307" s="236" t="s">
        <v>155</v>
      </c>
      <c r="E307" s="237" t="s">
        <v>1321</v>
      </c>
      <c r="F307" s="238" t="s">
        <v>1322</v>
      </c>
      <c r="G307" s="239" t="s">
        <v>158</v>
      </c>
      <c r="H307" s="240">
        <v>2.3100000000000001</v>
      </c>
      <c r="I307" s="241"/>
      <c r="J307" s="242">
        <f>ROUND(I307*H307,2)</f>
        <v>0</v>
      </c>
      <c r="K307" s="243"/>
      <c r="L307" s="244"/>
      <c r="M307" s="245" t="s">
        <v>19</v>
      </c>
      <c r="N307" s="246" t="s">
        <v>45</v>
      </c>
      <c r="O307" s="83"/>
      <c r="P307" s="228">
        <f>O307*H307</f>
        <v>0</v>
      </c>
      <c r="Q307" s="228">
        <v>0</v>
      </c>
      <c r="R307" s="228">
        <f>Q307*H307</f>
        <v>0</v>
      </c>
      <c r="S307" s="228">
        <v>0</v>
      </c>
      <c r="T307" s="229">
        <f>S307*H307</f>
        <v>0</v>
      </c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R307" s="230" t="s">
        <v>159</v>
      </c>
      <c r="AT307" s="230" t="s">
        <v>155</v>
      </c>
      <c r="AU307" s="230" t="s">
        <v>84</v>
      </c>
      <c r="AY307" s="16" t="s">
        <v>122</v>
      </c>
      <c r="BE307" s="231">
        <f>IF(N307="základní",J307,0)</f>
        <v>0</v>
      </c>
      <c r="BF307" s="231">
        <f>IF(N307="snížená",J307,0)</f>
        <v>0</v>
      </c>
      <c r="BG307" s="231">
        <f>IF(N307="zákl. přenesená",J307,0)</f>
        <v>0</v>
      </c>
      <c r="BH307" s="231">
        <f>IF(N307="sníž. přenesená",J307,0)</f>
        <v>0</v>
      </c>
      <c r="BI307" s="231">
        <f>IF(N307="nulová",J307,0)</f>
        <v>0</v>
      </c>
      <c r="BJ307" s="16" t="s">
        <v>82</v>
      </c>
      <c r="BK307" s="231">
        <f>ROUND(I307*H307,2)</f>
        <v>0</v>
      </c>
      <c r="BL307" s="16" t="s">
        <v>142</v>
      </c>
      <c r="BM307" s="230" t="s">
        <v>1652</v>
      </c>
    </row>
    <row r="308" s="12" customFormat="1" ht="22.8" customHeight="1">
      <c r="A308" s="12"/>
      <c r="B308" s="202"/>
      <c r="C308" s="203"/>
      <c r="D308" s="204" t="s">
        <v>73</v>
      </c>
      <c r="E308" s="216" t="s">
        <v>827</v>
      </c>
      <c r="F308" s="216" t="s">
        <v>1653</v>
      </c>
      <c r="G308" s="203"/>
      <c r="H308" s="203"/>
      <c r="I308" s="206"/>
      <c r="J308" s="217">
        <f>BK308</f>
        <v>0</v>
      </c>
      <c r="K308" s="203"/>
      <c r="L308" s="208"/>
      <c r="M308" s="209"/>
      <c r="N308" s="210"/>
      <c r="O308" s="210"/>
      <c r="P308" s="211">
        <f>SUM(P309:P335)</f>
        <v>0</v>
      </c>
      <c r="Q308" s="210"/>
      <c r="R308" s="211">
        <f>SUM(R309:R335)</f>
        <v>13.474996999999998</v>
      </c>
      <c r="S308" s="210"/>
      <c r="T308" s="212">
        <f>SUM(T309:T335)</f>
        <v>0</v>
      </c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R308" s="213" t="s">
        <v>82</v>
      </c>
      <c r="AT308" s="214" t="s">
        <v>73</v>
      </c>
      <c r="AU308" s="214" t="s">
        <v>82</v>
      </c>
      <c r="AY308" s="213" t="s">
        <v>122</v>
      </c>
      <c r="BK308" s="215">
        <f>SUM(BK309:BK335)</f>
        <v>0</v>
      </c>
    </row>
    <row r="309" s="2" customFormat="1" ht="16.5" customHeight="1">
      <c r="A309" s="37"/>
      <c r="B309" s="38"/>
      <c r="C309" s="218" t="s">
        <v>801</v>
      </c>
      <c r="D309" s="218" t="s">
        <v>125</v>
      </c>
      <c r="E309" s="219" t="s">
        <v>1396</v>
      </c>
      <c r="F309" s="220" t="s">
        <v>1397</v>
      </c>
      <c r="G309" s="221" t="s">
        <v>141</v>
      </c>
      <c r="H309" s="222">
        <v>44</v>
      </c>
      <c r="I309" s="223"/>
      <c r="J309" s="224">
        <f>ROUND(I309*H309,2)</f>
        <v>0</v>
      </c>
      <c r="K309" s="225"/>
      <c r="L309" s="43"/>
      <c r="M309" s="226" t="s">
        <v>19</v>
      </c>
      <c r="N309" s="227" t="s">
        <v>45</v>
      </c>
      <c r="O309" s="83"/>
      <c r="P309" s="228">
        <f>O309*H309</f>
        <v>0</v>
      </c>
      <c r="Q309" s="228">
        <v>0</v>
      </c>
      <c r="R309" s="228">
        <f>Q309*H309</f>
        <v>0</v>
      </c>
      <c r="S309" s="228">
        <v>0</v>
      </c>
      <c r="T309" s="229">
        <f>S309*H309</f>
        <v>0</v>
      </c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R309" s="230" t="s">
        <v>142</v>
      </c>
      <c r="AT309" s="230" t="s">
        <v>125</v>
      </c>
      <c r="AU309" s="230" t="s">
        <v>84</v>
      </c>
      <c r="AY309" s="16" t="s">
        <v>122</v>
      </c>
      <c r="BE309" s="231">
        <f>IF(N309="základní",J309,0)</f>
        <v>0</v>
      </c>
      <c r="BF309" s="231">
        <f>IF(N309="snížená",J309,0)</f>
        <v>0</v>
      </c>
      <c r="BG309" s="231">
        <f>IF(N309="zákl. přenesená",J309,0)</f>
        <v>0</v>
      </c>
      <c r="BH309" s="231">
        <f>IF(N309="sníž. přenesená",J309,0)</f>
        <v>0</v>
      </c>
      <c r="BI309" s="231">
        <f>IF(N309="nulová",J309,0)</f>
        <v>0</v>
      </c>
      <c r="BJ309" s="16" t="s">
        <v>82</v>
      </c>
      <c r="BK309" s="231">
        <f>ROUND(I309*H309,2)</f>
        <v>0</v>
      </c>
      <c r="BL309" s="16" t="s">
        <v>142</v>
      </c>
      <c r="BM309" s="230" t="s">
        <v>1654</v>
      </c>
    </row>
    <row r="310" s="2" customFormat="1">
      <c r="A310" s="37"/>
      <c r="B310" s="38"/>
      <c r="C310" s="39"/>
      <c r="D310" s="232" t="s">
        <v>131</v>
      </c>
      <c r="E310" s="39"/>
      <c r="F310" s="233" t="s">
        <v>1399</v>
      </c>
      <c r="G310" s="39"/>
      <c r="H310" s="39"/>
      <c r="I310" s="135"/>
      <c r="J310" s="39"/>
      <c r="K310" s="39"/>
      <c r="L310" s="43"/>
      <c r="M310" s="234"/>
      <c r="N310" s="235"/>
      <c r="O310" s="83"/>
      <c r="P310" s="83"/>
      <c r="Q310" s="83"/>
      <c r="R310" s="83"/>
      <c r="S310" s="83"/>
      <c r="T310" s="84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T310" s="16" t="s">
        <v>131</v>
      </c>
      <c r="AU310" s="16" t="s">
        <v>84</v>
      </c>
    </row>
    <row r="311" s="13" customFormat="1">
      <c r="A311" s="13"/>
      <c r="B311" s="255"/>
      <c r="C311" s="256"/>
      <c r="D311" s="232" t="s">
        <v>682</v>
      </c>
      <c r="E311" s="256"/>
      <c r="F311" s="257" t="s">
        <v>1655</v>
      </c>
      <c r="G311" s="256"/>
      <c r="H311" s="258">
        <v>44</v>
      </c>
      <c r="I311" s="259"/>
      <c r="J311" s="256"/>
      <c r="K311" s="256"/>
      <c r="L311" s="260"/>
      <c r="M311" s="261"/>
      <c r="N311" s="262"/>
      <c r="O311" s="262"/>
      <c r="P311" s="262"/>
      <c r="Q311" s="262"/>
      <c r="R311" s="262"/>
      <c r="S311" s="262"/>
      <c r="T311" s="26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64" t="s">
        <v>682</v>
      </c>
      <c r="AU311" s="264" t="s">
        <v>84</v>
      </c>
      <c r="AV311" s="13" t="s">
        <v>84</v>
      </c>
      <c r="AW311" s="13" t="s">
        <v>4</v>
      </c>
      <c r="AX311" s="13" t="s">
        <v>82</v>
      </c>
      <c r="AY311" s="264" t="s">
        <v>122</v>
      </c>
    </row>
    <row r="312" s="2" customFormat="1" ht="16.5" customHeight="1">
      <c r="A312" s="37"/>
      <c r="B312" s="38"/>
      <c r="C312" s="236" t="s">
        <v>770</v>
      </c>
      <c r="D312" s="236" t="s">
        <v>155</v>
      </c>
      <c r="E312" s="237" t="s">
        <v>1405</v>
      </c>
      <c r="F312" s="238" t="s">
        <v>1406</v>
      </c>
      <c r="G312" s="239" t="s">
        <v>1407</v>
      </c>
      <c r="H312" s="240">
        <v>0.017000000000000001</v>
      </c>
      <c r="I312" s="241"/>
      <c r="J312" s="242">
        <f>ROUND(I312*H312,2)</f>
        <v>0</v>
      </c>
      <c r="K312" s="243"/>
      <c r="L312" s="244"/>
      <c r="M312" s="245" t="s">
        <v>19</v>
      </c>
      <c r="N312" s="246" t="s">
        <v>45</v>
      </c>
      <c r="O312" s="83"/>
      <c r="P312" s="228">
        <f>O312*H312</f>
        <v>0</v>
      </c>
      <c r="Q312" s="228">
        <v>0.001</v>
      </c>
      <c r="R312" s="228">
        <f>Q312*H312</f>
        <v>1.7000000000000003E-05</v>
      </c>
      <c r="S312" s="228">
        <v>0</v>
      </c>
      <c r="T312" s="229">
        <f>S312*H312</f>
        <v>0</v>
      </c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R312" s="230" t="s">
        <v>159</v>
      </c>
      <c r="AT312" s="230" t="s">
        <v>155</v>
      </c>
      <c r="AU312" s="230" t="s">
        <v>84</v>
      </c>
      <c r="AY312" s="16" t="s">
        <v>122</v>
      </c>
      <c r="BE312" s="231">
        <f>IF(N312="základní",J312,0)</f>
        <v>0</v>
      </c>
      <c r="BF312" s="231">
        <f>IF(N312="snížená",J312,0)</f>
        <v>0</v>
      </c>
      <c r="BG312" s="231">
        <f>IF(N312="zákl. přenesená",J312,0)</f>
        <v>0</v>
      </c>
      <c r="BH312" s="231">
        <f>IF(N312="sníž. přenesená",J312,0)</f>
        <v>0</v>
      </c>
      <c r="BI312" s="231">
        <f>IF(N312="nulová",J312,0)</f>
        <v>0</v>
      </c>
      <c r="BJ312" s="16" t="s">
        <v>82</v>
      </c>
      <c r="BK312" s="231">
        <f>ROUND(I312*H312,2)</f>
        <v>0</v>
      </c>
      <c r="BL312" s="16" t="s">
        <v>142</v>
      </c>
      <c r="BM312" s="230" t="s">
        <v>1656</v>
      </c>
    </row>
    <row r="313" s="2" customFormat="1">
      <c r="A313" s="37"/>
      <c r="B313" s="38"/>
      <c r="C313" s="39"/>
      <c r="D313" s="232" t="s">
        <v>131</v>
      </c>
      <c r="E313" s="39"/>
      <c r="F313" s="233" t="s">
        <v>1409</v>
      </c>
      <c r="G313" s="39"/>
      <c r="H313" s="39"/>
      <c r="I313" s="135"/>
      <c r="J313" s="39"/>
      <c r="K313" s="39"/>
      <c r="L313" s="43"/>
      <c r="M313" s="234"/>
      <c r="N313" s="235"/>
      <c r="O313" s="83"/>
      <c r="P313" s="83"/>
      <c r="Q313" s="83"/>
      <c r="R313" s="83"/>
      <c r="S313" s="83"/>
      <c r="T313" s="84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T313" s="16" t="s">
        <v>131</v>
      </c>
      <c r="AU313" s="16" t="s">
        <v>84</v>
      </c>
    </row>
    <row r="314" s="2" customFormat="1" ht="21.75" customHeight="1">
      <c r="A314" s="37"/>
      <c r="B314" s="38"/>
      <c r="C314" s="218" t="s">
        <v>773</v>
      </c>
      <c r="D314" s="218" t="s">
        <v>125</v>
      </c>
      <c r="E314" s="219" t="s">
        <v>1657</v>
      </c>
      <c r="F314" s="220" t="s">
        <v>1658</v>
      </c>
      <c r="G314" s="221" t="s">
        <v>232</v>
      </c>
      <c r="H314" s="222">
        <v>14.199999999999999</v>
      </c>
      <c r="I314" s="223"/>
      <c r="J314" s="224">
        <f>ROUND(I314*H314,2)</f>
        <v>0</v>
      </c>
      <c r="K314" s="225"/>
      <c r="L314" s="43"/>
      <c r="M314" s="226" t="s">
        <v>19</v>
      </c>
      <c r="N314" s="227" t="s">
        <v>45</v>
      </c>
      <c r="O314" s="83"/>
      <c r="P314" s="228">
        <f>O314*H314</f>
        <v>0</v>
      </c>
      <c r="Q314" s="228">
        <v>0.071900000000000006</v>
      </c>
      <c r="R314" s="228">
        <f>Q314*H314</f>
        <v>1.02098</v>
      </c>
      <c r="S314" s="228">
        <v>0</v>
      </c>
      <c r="T314" s="229">
        <f>S314*H314</f>
        <v>0</v>
      </c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R314" s="230" t="s">
        <v>142</v>
      </c>
      <c r="AT314" s="230" t="s">
        <v>125</v>
      </c>
      <c r="AU314" s="230" t="s">
        <v>84</v>
      </c>
      <c r="AY314" s="16" t="s">
        <v>122</v>
      </c>
      <c r="BE314" s="231">
        <f>IF(N314="základní",J314,0)</f>
        <v>0</v>
      </c>
      <c r="BF314" s="231">
        <f>IF(N314="snížená",J314,0)</f>
        <v>0</v>
      </c>
      <c r="BG314" s="231">
        <f>IF(N314="zákl. přenesená",J314,0)</f>
        <v>0</v>
      </c>
      <c r="BH314" s="231">
        <f>IF(N314="sníž. přenesená",J314,0)</f>
        <v>0</v>
      </c>
      <c r="BI314" s="231">
        <f>IF(N314="nulová",J314,0)</f>
        <v>0</v>
      </c>
      <c r="BJ314" s="16" t="s">
        <v>82</v>
      </c>
      <c r="BK314" s="231">
        <f>ROUND(I314*H314,2)</f>
        <v>0</v>
      </c>
      <c r="BL314" s="16" t="s">
        <v>142</v>
      </c>
      <c r="BM314" s="230" t="s">
        <v>1659</v>
      </c>
    </row>
    <row r="315" s="2" customFormat="1">
      <c r="A315" s="37"/>
      <c r="B315" s="38"/>
      <c r="C315" s="39"/>
      <c r="D315" s="232" t="s">
        <v>131</v>
      </c>
      <c r="E315" s="39"/>
      <c r="F315" s="233" t="s">
        <v>1660</v>
      </c>
      <c r="G315" s="39"/>
      <c r="H315" s="39"/>
      <c r="I315" s="135"/>
      <c r="J315" s="39"/>
      <c r="K315" s="39"/>
      <c r="L315" s="43"/>
      <c r="M315" s="234"/>
      <c r="N315" s="235"/>
      <c r="O315" s="83"/>
      <c r="P315" s="83"/>
      <c r="Q315" s="83"/>
      <c r="R315" s="83"/>
      <c r="S315" s="83"/>
      <c r="T315" s="84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T315" s="16" t="s">
        <v>131</v>
      </c>
      <c r="AU315" s="16" t="s">
        <v>84</v>
      </c>
    </row>
    <row r="316" s="2" customFormat="1" ht="16.5" customHeight="1">
      <c r="A316" s="37"/>
      <c r="B316" s="38"/>
      <c r="C316" s="218" t="s">
        <v>1661</v>
      </c>
      <c r="D316" s="218" t="s">
        <v>125</v>
      </c>
      <c r="E316" s="219" t="s">
        <v>1511</v>
      </c>
      <c r="F316" s="220" t="s">
        <v>1512</v>
      </c>
      <c r="G316" s="221" t="s">
        <v>141</v>
      </c>
      <c r="H316" s="222">
        <v>22</v>
      </c>
      <c r="I316" s="223"/>
      <c r="J316" s="224">
        <f>ROUND(I316*H316,2)</f>
        <v>0</v>
      </c>
      <c r="K316" s="225"/>
      <c r="L316" s="43"/>
      <c r="M316" s="226" t="s">
        <v>19</v>
      </c>
      <c r="N316" s="227" t="s">
        <v>45</v>
      </c>
      <c r="O316" s="83"/>
      <c r="P316" s="228">
        <f>O316*H316</f>
        <v>0</v>
      </c>
      <c r="Q316" s="228">
        <v>0</v>
      </c>
      <c r="R316" s="228">
        <f>Q316*H316</f>
        <v>0</v>
      </c>
      <c r="S316" s="228">
        <v>0</v>
      </c>
      <c r="T316" s="229">
        <f>S316*H316</f>
        <v>0</v>
      </c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R316" s="230" t="s">
        <v>142</v>
      </c>
      <c r="AT316" s="230" t="s">
        <v>125</v>
      </c>
      <c r="AU316" s="230" t="s">
        <v>84</v>
      </c>
      <c r="AY316" s="16" t="s">
        <v>122</v>
      </c>
      <c r="BE316" s="231">
        <f>IF(N316="základní",J316,0)</f>
        <v>0</v>
      </c>
      <c r="BF316" s="231">
        <f>IF(N316="snížená",J316,0)</f>
        <v>0</v>
      </c>
      <c r="BG316" s="231">
        <f>IF(N316="zákl. přenesená",J316,0)</f>
        <v>0</v>
      </c>
      <c r="BH316" s="231">
        <f>IF(N316="sníž. přenesená",J316,0)</f>
        <v>0</v>
      </c>
      <c r="BI316" s="231">
        <f>IF(N316="nulová",J316,0)</f>
        <v>0</v>
      </c>
      <c r="BJ316" s="16" t="s">
        <v>82</v>
      </c>
      <c r="BK316" s="231">
        <f>ROUND(I316*H316,2)</f>
        <v>0</v>
      </c>
      <c r="BL316" s="16" t="s">
        <v>142</v>
      </c>
      <c r="BM316" s="230" t="s">
        <v>1662</v>
      </c>
    </row>
    <row r="317" s="2" customFormat="1" ht="16.5" customHeight="1">
      <c r="A317" s="37"/>
      <c r="B317" s="38"/>
      <c r="C317" s="236" t="s">
        <v>1663</v>
      </c>
      <c r="D317" s="236" t="s">
        <v>155</v>
      </c>
      <c r="E317" s="237" t="s">
        <v>1256</v>
      </c>
      <c r="F317" s="238" t="s">
        <v>1257</v>
      </c>
      <c r="G317" s="239" t="s">
        <v>158</v>
      </c>
      <c r="H317" s="240">
        <v>2.2000000000000002</v>
      </c>
      <c r="I317" s="241"/>
      <c r="J317" s="242">
        <f>ROUND(I317*H317,2)</f>
        <v>0</v>
      </c>
      <c r="K317" s="243"/>
      <c r="L317" s="244"/>
      <c r="M317" s="245" t="s">
        <v>19</v>
      </c>
      <c r="N317" s="246" t="s">
        <v>45</v>
      </c>
      <c r="O317" s="83"/>
      <c r="P317" s="228">
        <f>O317*H317</f>
        <v>0</v>
      </c>
      <c r="Q317" s="228">
        <v>0.22</v>
      </c>
      <c r="R317" s="228">
        <f>Q317*H317</f>
        <v>0.48400000000000004</v>
      </c>
      <c r="S317" s="228">
        <v>0</v>
      </c>
      <c r="T317" s="229">
        <f>S317*H317</f>
        <v>0</v>
      </c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R317" s="230" t="s">
        <v>159</v>
      </c>
      <c r="AT317" s="230" t="s">
        <v>155</v>
      </c>
      <c r="AU317" s="230" t="s">
        <v>84</v>
      </c>
      <c r="AY317" s="16" t="s">
        <v>122</v>
      </c>
      <c r="BE317" s="231">
        <f>IF(N317="základní",J317,0)</f>
        <v>0</v>
      </c>
      <c r="BF317" s="231">
        <f>IF(N317="snížená",J317,0)</f>
        <v>0</v>
      </c>
      <c r="BG317" s="231">
        <f>IF(N317="zákl. přenesená",J317,0)</f>
        <v>0</v>
      </c>
      <c r="BH317" s="231">
        <f>IF(N317="sníž. přenesená",J317,0)</f>
        <v>0</v>
      </c>
      <c r="BI317" s="231">
        <f>IF(N317="nulová",J317,0)</f>
        <v>0</v>
      </c>
      <c r="BJ317" s="16" t="s">
        <v>82</v>
      </c>
      <c r="BK317" s="231">
        <f>ROUND(I317*H317,2)</f>
        <v>0</v>
      </c>
      <c r="BL317" s="16" t="s">
        <v>142</v>
      </c>
      <c r="BM317" s="230" t="s">
        <v>1664</v>
      </c>
    </row>
    <row r="318" s="2" customFormat="1">
      <c r="A318" s="37"/>
      <c r="B318" s="38"/>
      <c r="C318" s="39"/>
      <c r="D318" s="232" t="s">
        <v>131</v>
      </c>
      <c r="E318" s="39"/>
      <c r="F318" s="233" t="s">
        <v>1516</v>
      </c>
      <c r="G318" s="39"/>
      <c r="H318" s="39"/>
      <c r="I318" s="135"/>
      <c r="J318" s="39"/>
      <c r="K318" s="39"/>
      <c r="L318" s="43"/>
      <c r="M318" s="234"/>
      <c r="N318" s="235"/>
      <c r="O318" s="83"/>
      <c r="P318" s="83"/>
      <c r="Q318" s="83"/>
      <c r="R318" s="83"/>
      <c r="S318" s="83"/>
      <c r="T318" s="84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T318" s="16" t="s">
        <v>131</v>
      </c>
      <c r="AU318" s="16" t="s">
        <v>84</v>
      </c>
    </row>
    <row r="319" s="13" customFormat="1">
      <c r="A319" s="13"/>
      <c r="B319" s="255"/>
      <c r="C319" s="256"/>
      <c r="D319" s="232" t="s">
        <v>682</v>
      </c>
      <c r="E319" s="256"/>
      <c r="F319" s="257" t="s">
        <v>1665</v>
      </c>
      <c r="G319" s="256"/>
      <c r="H319" s="258">
        <v>2.2000000000000002</v>
      </c>
      <c r="I319" s="259"/>
      <c r="J319" s="256"/>
      <c r="K319" s="256"/>
      <c r="L319" s="260"/>
      <c r="M319" s="261"/>
      <c r="N319" s="262"/>
      <c r="O319" s="262"/>
      <c r="P319" s="262"/>
      <c r="Q319" s="262"/>
      <c r="R319" s="262"/>
      <c r="S319" s="262"/>
      <c r="T319" s="26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64" t="s">
        <v>682</v>
      </c>
      <c r="AU319" s="264" t="s">
        <v>84</v>
      </c>
      <c r="AV319" s="13" t="s">
        <v>84</v>
      </c>
      <c r="AW319" s="13" t="s">
        <v>4</v>
      </c>
      <c r="AX319" s="13" t="s">
        <v>82</v>
      </c>
      <c r="AY319" s="264" t="s">
        <v>122</v>
      </c>
    </row>
    <row r="320" s="2" customFormat="1" ht="16.5" customHeight="1">
      <c r="A320" s="37"/>
      <c r="B320" s="38"/>
      <c r="C320" s="218" t="s">
        <v>1666</v>
      </c>
      <c r="D320" s="218" t="s">
        <v>125</v>
      </c>
      <c r="E320" s="219" t="s">
        <v>1415</v>
      </c>
      <c r="F320" s="220" t="s">
        <v>1416</v>
      </c>
      <c r="G320" s="221" t="s">
        <v>141</v>
      </c>
      <c r="H320" s="222">
        <v>22</v>
      </c>
      <c r="I320" s="223"/>
      <c r="J320" s="224">
        <f>ROUND(I320*H320,2)</f>
        <v>0</v>
      </c>
      <c r="K320" s="225"/>
      <c r="L320" s="43"/>
      <c r="M320" s="226" t="s">
        <v>19</v>
      </c>
      <c r="N320" s="227" t="s">
        <v>45</v>
      </c>
      <c r="O320" s="83"/>
      <c r="P320" s="228">
        <f>O320*H320</f>
        <v>0</v>
      </c>
      <c r="Q320" s="228">
        <v>0</v>
      </c>
      <c r="R320" s="228">
        <f>Q320*H320</f>
        <v>0</v>
      </c>
      <c r="S320" s="228">
        <v>0</v>
      </c>
      <c r="T320" s="229">
        <f>S320*H320</f>
        <v>0</v>
      </c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R320" s="230" t="s">
        <v>142</v>
      </c>
      <c r="AT320" s="230" t="s">
        <v>125</v>
      </c>
      <c r="AU320" s="230" t="s">
        <v>84</v>
      </c>
      <c r="AY320" s="16" t="s">
        <v>122</v>
      </c>
      <c r="BE320" s="231">
        <f>IF(N320="základní",J320,0)</f>
        <v>0</v>
      </c>
      <c r="BF320" s="231">
        <f>IF(N320="snížená",J320,0)</f>
        <v>0</v>
      </c>
      <c r="BG320" s="231">
        <f>IF(N320="zákl. přenesená",J320,0)</f>
        <v>0</v>
      </c>
      <c r="BH320" s="231">
        <f>IF(N320="sníž. přenesená",J320,0)</f>
        <v>0</v>
      </c>
      <c r="BI320" s="231">
        <f>IF(N320="nulová",J320,0)</f>
        <v>0</v>
      </c>
      <c r="BJ320" s="16" t="s">
        <v>82</v>
      </c>
      <c r="BK320" s="231">
        <f>ROUND(I320*H320,2)</f>
        <v>0</v>
      </c>
      <c r="BL320" s="16" t="s">
        <v>142</v>
      </c>
      <c r="BM320" s="230" t="s">
        <v>1667</v>
      </c>
    </row>
    <row r="321" s="2" customFormat="1" ht="16.5" customHeight="1">
      <c r="A321" s="37"/>
      <c r="B321" s="38"/>
      <c r="C321" s="218" t="s">
        <v>788</v>
      </c>
      <c r="D321" s="218" t="s">
        <v>125</v>
      </c>
      <c r="E321" s="219" t="s">
        <v>1423</v>
      </c>
      <c r="F321" s="220" t="s">
        <v>1424</v>
      </c>
      <c r="G321" s="221" t="s">
        <v>141</v>
      </c>
      <c r="H321" s="222">
        <v>22</v>
      </c>
      <c r="I321" s="223"/>
      <c r="J321" s="224">
        <f>ROUND(I321*H321,2)</f>
        <v>0</v>
      </c>
      <c r="K321" s="225"/>
      <c r="L321" s="43"/>
      <c r="M321" s="226" t="s">
        <v>19</v>
      </c>
      <c r="N321" s="227" t="s">
        <v>45</v>
      </c>
      <c r="O321" s="83"/>
      <c r="P321" s="228">
        <f>O321*H321</f>
        <v>0</v>
      </c>
      <c r="Q321" s="228">
        <v>0</v>
      </c>
      <c r="R321" s="228">
        <f>Q321*H321</f>
        <v>0</v>
      </c>
      <c r="S321" s="228">
        <v>0</v>
      </c>
      <c r="T321" s="229">
        <f>S321*H321</f>
        <v>0</v>
      </c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R321" s="230" t="s">
        <v>142</v>
      </c>
      <c r="AT321" s="230" t="s">
        <v>125</v>
      </c>
      <c r="AU321" s="230" t="s">
        <v>84</v>
      </c>
      <c r="AY321" s="16" t="s">
        <v>122</v>
      </c>
      <c r="BE321" s="231">
        <f>IF(N321="základní",J321,0)</f>
        <v>0</v>
      </c>
      <c r="BF321" s="231">
        <f>IF(N321="snížená",J321,0)</f>
        <v>0</v>
      </c>
      <c r="BG321" s="231">
        <f>IF(N321="zákl. přenesená",J321,0)</f>
        <v>0</v>
      </c>
      <c r="BH321" s="231">
        <f>IF(N321="sníž. přenesená",J321,0)</f>
        <v>0</v>
      </c>
      <c r="BI321" s="231">
        <f>IF(N321="nulová",J321,0)</f>
        <v>0</v>
      </c>
      <c r="BJ321" s="16" t="s">
        <v>82</v>
      </c>
      <c r="BK321" s="231">
        <f>ROUND(I321*H321,2)</f>
        <v>0</v>
      </c>
      <c r="BL321" s="16" t="s">
        <v>142</v>
      </c>
      <c r="BM321" s="230" t="s">
        <v>1668</v>
      </c>
    </row>
    <row r="322" s="2" customFormat="1" ht="16.5" customHeight="1">
      <c r="A322" s="37"/>
      <c r="B322" s="38"/>
      <c r="C322" s="218" t="s">
        <v>1669</v>
      </c>
      <c r="D322" s="218" t="s">
        <v>125</v>
      </c>
      <c r="E322" s="219" t="s">
        <v>1431</v>
      </c>
      <c r="F322" s="220" t="s">
        <v>1432</v>
      </c>
      <c r="G322" s="221" t="s">
        <v>141</v>
      </c>
      <c r="H322" s="222">
        <v>22</v>
      </c>
      <c r="I322" s="223"/>
      <c r="J322" s="224">
        <f>ROUND(I322*H322,2)</f>
        <v>0</v>
      </c>
      <c r="K322" s="225"/>
      <c r="L322" s="43"/>
      <c r="M322" s="226" t="s">
        <v>19</v>
      </c>
      <c r="N322" s="227" t="s">
        <v>45</v>
      </c>
      <c r="O322" s="83"/>
      <c r="P322" s="228">
        <f>O322*H322</f>
        <v>0</v>
      </c>
      <c r="Q322" s="228">
        <v>0</v>
      </c>
      <c r="R322" s="228">
        <f>Q322*H322</f>
        <v>0</v>
      </c>
      <c r="S322" s="228">
        <v>0</v>
      </c>
      <c r="T322" s="229">
        <f>S322*H322</f>
        <v>0</v>
      </c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  <c r="AE322" s="37"/>
      <c r="AR322" s="230" t="s">
        <v>142</v>
      </c>
      <c r="AT322" s="230" t="s">
        <v>125</v>
      </c>
      <c r="AU322" s="230" t="s">
        <v>84</v>
      </c>
      <c r="AY322" s="16" t="s">
        <v>122</v>
      </c>
      <c r="BE322" s="231">
        <f>IF(N322="základní",J322,0)</f>
        <v>0</v>
      </c>
      <c r="BF322" s="231">
        <f>IF(N322="snížená",J322,0)</f>
        <v>0</v>
      </c>
      <c r="BG322" s="231">
        <f>IF(N322="zákl. přenesená",J322,0)</f>
        <v>0</v>
      </c>
      <c r="BH322" s="231">
        <f>IF(N322="sníž. přenesená",J322,0)</f>
        <v>0</v>
      </c>
      <c r="BI322" s="231">
        <f>IF(N322="nulová",J322,0)</f>
        <v>0</v>
      </c>
      <c r="BJ322" s="16" t="s">
        <v>82</v>
      </c>
      <c r="BK322" s="231">
        <f>ROUND(I322*H322,2)</f>
        <v>0</v>
      </c>
      <c r="BL322" s="16" t="s">
        <v>142</v>
      </c>
      <c r="BM322" s="230" t="s">
        <v>1670</v>
      </c>
    </row>
    <row r="323" s="2" customFormat="1" ht="21.75" customHeight="1">
      <c r="A323" s="37"/>
      <c r="B323" s="38"/>
      <c r="C323" s="218" t="s">
        <v>796</v>
      </c>
      <c r="D323" s="218" t="s">
        <v>125</v>
      </c>
      <c r="E323" s="219" t="s">
        <v>1525</v>
      </c>
      <c r="F323" s="220" t="s">
        <v>1526</v>
      </c>
      <c r="G323" s="221" t="s">
        <v>543</v>
      </c>
      <c r="H323" s="222">
        <v>165</v>
      </c>
      <c r="I323" s="223"/>
      <c r="J323" s="224">
        <f>ROUND(I323*H323,2)</f>
        <v>0</v>
      </c>
      <c r="K323" s="225"/>
      <c r="L323" s="43"/>
      <c r="M323" s="226" t="s">
        <v>19</v>
      </c>
      <c r="N323" s="227" t="s">
        <v>45</v>
      </c>
      <c r="O323" s="83"/>
      <c r="P323" s="228">
        <f>O323*H323</f>
        <v>0</v>
      </c>
      <c r="Q323" s="228">
        <v>0</v>
      </c>
      <c r="R323" s="228">
        <f>Q323*H323</f>
        <v>0</v>
      </c>
      <c r="S323" s="228">
        <v>0</v>
      </c>
      <c r="T323" s="229">
        <f>S323*H323</f>
        <v>0</v>
      </c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R323" s="230" t="s">
        <v>142</v>
      </c>
      <c r="AT323" s="230" t="s">
        <v>125</v>
      </c>
      <c r="AU323" s="230" t="s">
        <v>84</v>
      </c>
      <c r="AY323" s="16" t="s">
        <v>122</v>
      </c>
      <c r="BE323" s="231">
        <f>IF(N323="základní",J323,0)</f>
        <v>0</v>
      </c>
      <c r="BF323" s="231">
        <f>IF(N323="snížená",J323,0)</f>
        <v>0</v>
      </c>
      <c r="BG323" s="231">
        <f>IF(N323="zákl. přenesená",J323,0)</f>
        <v>0</v>
      </c>
      <c r="BH323" s="231">
        <f>IF(N323="sníž. přenesená",J323,0)</f>
        <v>0</v>
      </c>
      <c r="BI323" s="231">
        <f>IF(N323="nulová",J323,0)</f>
        <v>0</v>
      </c>
      <c r="BJ323" s="16" t="s">
        <v>82</v>
      </c>
      <c r="BK323" s="231">
        <f>ROUND(I323*H323,2)</f>
        <v>0</v>
      </c>
      <c r="BL323" s="16" t="s">
        <v>142</v>
      </c>
      <c r="BM323" s="230" t="s">
        <v>1671</v>
      </c>
    </row>
    <row r="324" s="2" customFormat="1" ht="16.5" customHeight="1">
      <c r="A324" s="37"/>
      <c r="B324" s="38"/>
      <c r="C324" s="218" t="s">
        <v>1672</v>
      </c>
      <c r="D324" s="218" t="s">
        <v>125</v>
      </c>
      <c r="E324" s="219" t="s">
        <v>1530</v>
      </c>
      <c r="F324" s="220" t="s">
        <v>1531</v>
      </c>
      <c r="G324" s="221" t="s">
        <v>543</v>
      </c>
      <c r="H324" s="222">
        <v>165</v>
      </c>
      <c r="I324" s="223"/>
      <c r="J324" s="224">
        <f>ROUND(I324*H324,2)</f>
        <v>0</v>
      </c>
      <c r="K324" s="225"/>
      <c r="L324" s="43"/>
      <c r="M324" s="226" t="s">
        <v>19</v>
      </c>
      <c r="N324" s="227" t="s">
        <v>45</v>
      </c>
      <c r="O324" s="83"/>
      <c r="P324" s="228">
        <f>O324*H324</f>
        <v>0</v>
      </c>
      <c r="Q324" s="228">
        <v>0</v>
      </c>
      <c r="R324" s="228">
        <f>Q324*H324</f>
        <v>0</v>
      </c>
      <c r="S324" s="228">
        <v>0</v>
      </c>
      <c r="T324" s="229">
        <f>S324*H324</f>
        <v>0</v>
      </c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R324" s="230" t="s">
        <v>142</v>
      </c>
      <c r="AT324" s="230" t="s">
        <v>125</v>
      </c>
      <c r="AU324" s="230" t="s">
        <v>84</v>
      </c>
      <c r="AY324" s="16" t="s">
        <v>122</v>
      </c>
      <c r="BE324" s="231">
        <f>IF(N324="základní",J324,0)</f>
        <v>0</v>
      </c>
      <c r="BF324" s="231">
        <f>IF(N324="snížená",J324,0)</f>
        <v>0</v>
      </c>
      <c r="BG324" s="231">
        <f>IF(N324="zákl. přenesená",J324,0)</f>
        <v>0</v>
      </c>
      <c r="BH324" s="231">
        <f>IF(N324="sníž. přenesená",J324,0)</f>
        <v>0</v>
      </c>
      <c r="BI324" s="231">
        <f>IF(N324="nulová",J324,0)</f>
        <v>0</v>
      </c>
      <c r="BJ324" s="16" t="s">
        <v>82</v>
      </c>
      <c r="BK324" s="231">
        <f>ROUND(I324*H324,2)</f>
        <v>0</v>
      </c>
      <c r="BL324" s="16" t="s">
        <v>142</v>
      </c>
      <c r="BM324" s="230" t="s">
        <v>1673</v>
      </c>
    </row>
    <row r="325" s="2" customFormat="1" ht="16.5" customHeight="1">
      <c r="A325" s="37"/>
      <c r="B325" s="38"/>
      <c r="C325" s="236" t="s">
        <v>1674</v>
      </c>
      <c r="D325" s="236" t="s">
        <v>155</v>
      </c>
      <c r="E325" s="237" t="s">
        <v>1675</v>
      </c>
      <c r="F325" s="238" t="s">
        <v>1676</v>
      </c>
      <c r="G325" s="239" t="s">
        <v>543</v>
      </c>
      <c r="H325" s="240">
        <v>24</v>
      </c>
      <c r="I325" s="241"/>
      <c r="J325" s="242">
        <f>ROUND(I325*H325,2)</f>
        <v>0</v>
      </c>
      <c r="K325" s="243"/>
      <c r="L325" s="244"/>
      <c r="M325" s="245" t="s">
        <v>19</v>
      </c>
      <c r="N325" s="246" t="s">
        <v>45</v>
      </c>
      <c r="O325" s="83"/>
      <c r="P325" s="228">
        <f>O325*H325</f>
        <v>0</v>
      </c>
      <c r="Q325" s="228">
        <v>0</v>
      </c>
      <c r="R325" s="228">
        <f>Q325*H325</f>
        <v>0</v>
      </c>
      <c r="S325" s="228">
        <v>0</v>
      </c>
      <c r="T325" s="229">
        <f>S325*H325</f>
        <v>0</v>
      </c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R325" s="230" t="s">
        <v>159</v>
      </c>
      <c r="AT325" s="230" t="s">
        <v>155</v>
      </c>
      <c r="AU325" s="230" t="s">
        <v>84</v>
      </c>
      <c r="AY325" s="16" t="s">
        <v>122</v>
      </c>
      <c r="BE325" s="231">
        <f>IF(N325="základní",J325,0)</f>
        <v>0</v>
      </c>
      <c r="BF325" s="231">
        <f>IF(N325="snížená",J325,0)</f>
        <v>0</v>
      </c>
      <c r="BG325" s="231">
        <f>IF(N325="zákl. přenesená",J325,0)</f>
        <v>0</v>
      </c>
      <c r="BH325" s="231">
        <f>IF(N325="sníž. přenesená",J325,0)</f>
        <v>0</v>
      </c>
      <c r="BI325" s="231">
        <f>IF(N325="nulová",J325,0)</f>
        <v>0</v>
      </c>
      <c r="BJ325" s="16" t="s">
        <v>82</v>
      </c>
      <c r="BK325" s="231">
        <f>ROUND(I325*H325,2)</f>
        <v>0</v>
      </c>
      <c r="BL325" s="16" t="s">
        <v>142</v>
      </c>
      <c r="BM325" s="230" t="s">
        <v>1677</v>
      </c>
    </row>
    <row r="326" s="2" customFormat="1" ht="16.5" customHeight="1">
      <c r="A326" s="37"/>
      <c r="B326" s="38"/>
      <c r="C326" s="236" t="s">
        <v>1678</v>
      </c>
      <c r="D326" s="236" t="s">
        <v>155</v>
      </c>
      <c r="E326" s="237" t="s">
        <v>1679</v>
      </c>
      <c r="F326" s="238" t="s">
        <v>1680</v>
      </c>
      <c r="G326" s="239" t="s">
        <v>543</v>
      </c>
      <c r="H326" s="240">
        <v>50</v>
      </c>
      <c r="I326" s="241"/>
      <c r="J326" s="242">
        <f>ROUND(I326*H326,2)</f>
        <v>0</v>
      </c>
      <c r="K326" s="243"/>
      <c r="L326" s="244"/>
      <c r="M326" s="245" t="s">
        <v>19</v>
      </c>
      <c r="N326" s="246" t="s">
        <v>45</v>
      </c>
      <c r="O326" s="83"/>
      <c r="P326" s="228">
        <f>O326*H326</f>
        <v>0</v>
      </c>
      <c r="Q326" s="228">
        <v>0</v>
      </c>
      <c r="R326" s="228">
        <f>Q326*H326</f>
        <v>0</v>
      </c>
      <c r="S326" s="228">
        <v>0</v>
      </c>
      <c r="T326" s="229">
        <f>S326*H326</f>
        <v>0</v>
      </c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  <c r="AE326" s="37"/>
      <c r="AR326" s="230" t="s">
        <v>159</v>
      </c>
      <c r="AT326" s="230" t="s">
        <v>155</v>
      </c>
      <c r="AU326" s="230" t="s">
        <v>84</v>
      </c>
      <c r="AY326" s="16" t="s">
        <v>122</v>
      </c>
      <c r="BE326" s="231">
        <f>IF(N326="základní",J326,0)</f>
        <v>0</v>
      </c>
      <c r="BF326" s="231">
        <f>IF(N326="snížená",J326,0)</f>
        <v>0</v>
      </c>
      <c r="BG326" s="231">
        <f>IF(N326="zákl. přenesená",J326,0)</f>
        <v>0</v>
      </c>
      <c r="BH326" s="231">
        <f>IF(N326="sníž. přenesená",J326,0)</f>
        <v>0</v>
      </c>
      <c r="BI326" s="231">
        <f>IF(N326="nulová",J326,0)</f>
        <v>0</v>
      </c>
      <c r="BJ326" s="16" t="s">
        <v>82</v>
      </c>
      <c r="BK326" s="231">
        <f>ROUND(I326*H326,2)</f>
        <v>0</v>
      </c>
      <c r="BL326" s="16" t="s">
        <v>142</v>
      </c>
      <c r="BM326" s="230" t="s">
        <v>1681</v>
      </c>
    </row>
    <row r="327" s="2" customFormat="1" ht="16.5" customHeight="1">
      <c r="A327" s="37"/>
      <c r="B327" s="38"/>
      <c r="C327" s="236" t="s">
        <v>1682</v>
      </c>
      <c r="D327" s="236" t="s">
        <v>155</v>
      </c>
      <c r="E327" s="237" t="s">
        <v>1683</v>
      </c>
      <c r="F327" s="238" t="s">
        <v>1684</v>
      </c>
      <c r="G327" s="239" t="s">
        <v>543</v>
      </c>
      <c r="H327" s="240">
        <v>50</v>
      </c>
      <c r="I327" s="241"/>
      <c r="J327" s="242">
        <f>ROUND(I327*H327,2)</f>
        <v>0</v>
      </c>
      <c r="K327" s="243"/>
      <c r="L327" s="244"/>
      <c r="M327" s="245" t="s">
        <v>19</v>
      </c>
      <c r="N327" s="246" t="s">
        <v>45</v>
      </c>
      <c r="O327" s="83"/>
      <c r="P327" s="228">
        <f>O327*H327</f>
        <v>0</v>
      </c>
      <c r="Q327" s="228">
        <v>0</v>
      </c>
      <c r="R327" s="228">
        <f>Q327*H327</f>
        <v>0</v>
      </c>
      <c r="S327" s="228">
        <v>0</v>
      </c>
      <c r="T327" s="229">
        <f>S327*H327</f>
        <v>0</v>
      </c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  <c r="AR327" s="230" t="s">
        <v>159</v>
      </c>
      <c r="AT327" s="230" t="s">
        <v>155</v>
      </c>
      <c r="AU327" s="230" t="s">
        <v>84</v>
      </c>
      <c r="AY327" s="16" t="s">
        <v>122</v>
      </c>
      <c r="BE327" s="231">
        <f>IF(N327="základní",J327,0)</f>
        <v>0</v>
      </c>
      <c r="BF327" s="231">
        <f>IF(N327="snížená",J327,0)</f>
        <v>0</v>
      </c>
      <c r="BG327" s="231">
        <f>IF(N327="zákl. přenesená",J327,0)</f>
        <v>0</v>
      </c>
      <c r="BH327" s="231">
        <f>IF(N327="sníž. přenesená",J327,0)</f>
        <v>0</v>
      </c>
      <c r="BI327" s="231">
        <f>IF(N327="nulová",J327,0)</f>
        <v>0</v>
      </c>
      <c r="BJ327" s="16" t="s">
        <v>82</v>
      </c>
      <c r="BK327" s="231">
        <f>ROUND(I327*H327,2)</f>
        <v>0</v>
      </c>
      <c r="BL327" s="16" t="s">
        <v>142</v>
      </c>
      <c r="BM327" s="230" t="s">
        <v>1685</v>
      </c>
    </row>
    <row r="328" s="2" customFormat="1" ht="16.5" customHeight="1">
      <c r="A328" s="37"/>
      <c r="B328" s="38"/>
      <c r="C328" s="236" t="s">
        <v>1686</v>
      </c>
      <c r="D328" s="236" t="s">
        <v>155</v>
      </c>
      <c r="E328" s="237" t="s">
        <v>1687</v>
      </c>
      <c r="F328" s="238" t="s">
        <v>1688</v>
      </c>
      <c r="G328" s="239" t="s">
        <v>543</v>
      </c>
      <c r="H328" s="240">
        <v>51</v>
      </c>
      <c r="I328" s="241"/>
      <c r="J328" s="242">
        <f>ROUND(I328*H328,2)</f>
        <v>0</v>
      </c>
      <c r="K328" s="243"/>
      <c r="L328" s="244"/>
      <c r="M328" s="245" t="s">
        <v>19</v>
      </c>
      <c r="N328" s="246" t="s">
        <v>45</v>
      </c>
      <c r="O328" s="83"/>
      <c r="P328" s="228">
        <f>O328*H328</f>
        <v>0</v>
      </c>
      <c r="Q328" s="228">
        <v>0</v>
      </c>
      <c r="R328" s="228">
        <f>Q328*H328</f>
        <v>0</v>
      </c>
      <c r="S328" s="228">
        <v>0</v>
      </c>
      <c r="T328" s="229">
        <f>S328*H328</f>
        <v>0</v>
      </c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R328" s="230" t="s">
        <v>159</v>
      </c>
      <c r="AT328" s="230" t="s">
        <v>155</v>
      </c>
      <c r="AU328" s="230" t="s">
        <v>84</v>
      </c>
      <c r="AY328" s="16" t="s">
        <v>122</v>
      </c>
      <c r="BE328" s="231">
        <f>IF(N328="základní",J328,0)</f>
        <v>0</v>
      </c>
      <c r="BF328" s="231">
        <f>IF(N328="snížená",J328,0)</f>
        <v>0</v>
      </c>
      <c r="BG328" s="231">
        <f>IF(N328="zákl. přenesená",J328,0)</f>
        <v>0</v>
      </c>
      <c r="BH328" s="231">
        <f>IF(N328="sníž. přenesená",J328,0)</f>
        <v>0</v>
      </c>
      <c r="BI328" s="231">
        <f>IF(N328="nulová",J328,0)</f>
        <v>0</v>
      </c>
      <c r="BJ328" s="16" t="s">
        <v>82</v>
      </c>
      <c r="BK328" s="231">
        <f>ROUND(I328*H328,2)</f>
        <v>0</v>
      </c>
      <c r="BL328" s="16" t="s">
        <v>142</v>
      </c>
      <c r="BM328" s="230" t="s">
        <v>1689</v>
      </c>
    </row>
    <row r="329" s="2" customFormat="1" ht="16.5" customHeight="1">
      <c r="A329" s="37"/>
      <c r="B329" s="38"/>
      <c r="C329" s="218" t="s">
        <v>1690</v>
      </c>
      <c r="D329" s="218" t="s">
        <v>125</v>
      </c>
      <c r="E329" s="219" t="s">
        <v>1575</v>
      </c>
      <c r="F329" s="220" t="s">
        <v>1576</v>
      </c>
      <c r="G329" s="221" t="s">
        <v>141</v>
      </c>
      <c r="H329" s="222">
        <v>90</v>
      </c>
      <c r="I329" s="223"/>
      <c r="J329" s="224">
        <f>ROUND(I329*H329,2)</f>
        <v>0</v>
      </c>
      <c r="K329" s="225"/>
      <c r="L329" s="43"/>
      <c r="M329" s="226" t="s">
        <v>19</v>
      </c>
      <c r="N329" s="227" t="s">
        <v>45</v>
      </c>
      <c r="O329" s="83"/>
      <c r="P329" s="228">
        <f>O329*H329</f>
        <v>0</v>
      </c>
      <c r="Q329" s="228">
        <v>0</v>
      </c>
      <c r="R329" s="228">
        <f>Q329*H329</f>
        <v>0</v>
      </c>
      <c r="S329" s="228">
        <v>0</v>
      </c>
      <c r="T329" s="229">
        <f>S329*H329</f>
        <v>0</v>
      </c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  <c r="AE329" s="37"/>
      <c r="AR329" s="230" t="s">
        <v>142</v>
      </c>
      <c r="AT329" s="230" t="s">
        <v>125</v>
      </c>
      <c r="AU329" s="230" t="s">
        <v>84</v>
      </c>
      <c r="AY329" s="16" t="s">
        <v>122</v>
      </c>
      <c r="BE329" s="231">
        <f>IF(N329="základní",J329,0)</f>
        <v>0</v>
      </c>
      <c r="BF329" s="231">
        <f>IF(N329="snížená",J329,0)</f>
        <v>0</v>
      </c>
      <c r="BG329" s="231">
        <f>IF(N329="zákl. přenesená",J329,0)</f>
        <v>0</v>
      </c>
      <c r="BH329" s="231">
        <f>IF(N329="sníž. přenesená",J329,0)</f>
        <v>0</v>
      </c>
      <c r="BI329" s="231">
        <f>IF(N329="nulová",J329,0)</f>
        <v>0</v>
      </c>
      <c r="BJ329" s="16" t="s">
        <v>82</v>
      </c>
      <c r="BK329" s="231">
        <f>ROUND(I329*H329,2)</f>
        <v>0</v>
      </c>
      <c r="BL329" s="16" t="s">
        <v>142</v>
      </c>
      <c r="BM329" s="230" t="s">
        <v>1691</v>
      </c>
    </row>
    <row r="330" s="2" customFormat="1">
      <c r="A330" s="37"/>
      <c r="B330" s="38"/>
      <c r="C330" s="39"/>
      <c r="D330" s="232" t="s">
        <v>131</v>
      </c>
      <c r="E330" s="39"/>
      <c r="F330" s="233" t="s">
        <v>1692</v>
      </c>
      <c r="G330" s="39"/>
      <c r="H330" s="39"/>
      <c r="I330" s="135"/>
      <c r="J330" s="39"/>
      <c r="K330" s="39"/>
      <c r="L330" s="43"/>
      <c r="M330" s="234"/>
      <c r="N330" s="235"/>
      <c r="O330" s="83"/>
      <c r="P330" s="83"/>
      <c r="Q330" s="83"/>
      <c r="R330" s="83"/>
      <c r="S330" s="83"/>
      <c r="T330" s="84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  <c r="AE330" s="37"/>
      <c r="AT330" s="16" t="s">
        <v>131</v>
      </c>
      <c r="AU330" s="16" t="s">
        <v>84</v>
      </c>
    </row>
    <row r="331" s="2" customFormat="1" ht="16.5" customHeight="1">
      <c r="A331" s="37"/>
      <c r="B331" s="38"/>
      <c r="C331" s="236" t="s">
        <v>1693</v>
      </c>
      <c r="D331" s="236" t="s">
        <v>155</v>
      </c>
      <c r="E331" s="237" t="s">
        <v>1580</v>
      </c>
      <c r="F331" s="238" t="s">
        <v>1581</v>
      </c>
      <c r="G331" s="239" t="s">
        <v>158</v>
      </c>
      <c r="H331" s="240">
        <v>6.2999999999999998</v>
      </c>
      <c r="I331" s="241"/>
      <c r="J331" s="242">
        <f>ROUND(I331*H331,2)</f>
        <v>0</v>
      </c>
      <c r="K331" s="243"/>
      <c r="L331" s="244"/>
      <c r="M331" s="245" t="s">
        <v>19</v>
      </c>
      <c r="N331" s="246" t="s">
        <v>45</v>
      </c>
      <c r="O331" s="83"/>
      <c r="P331" s="228">
        <f>O331*H331</f>
        <v>0</v>
      </c>
      <c r="Q331" s="228">
        <v>1.8999999999999999</v>
      </c>
      <c r="R331" s="228">
        <f>Q331*H331</f>
        <v>11.969999999999999</v>
      </c>
      <c r="S331" s="228">
        <v>0</v>
      </c>
      <c r="T331" s="229">
        <f>S331*H331</f>
        <v>0</v>
      </c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  <c r="AE331" s="37"/>
      <c r="AR331" s="230" t="s">
        <v>159</v>
      </c>
      <c r="AT331" s="230" t="s">
        <v>155</v>
      </c>
      <c r="AU331" s="230" t="s">
        <v>84</v>
      </c>
      <c r="AY331" s="16" t="s">
        <v>122</v>
      </c>
      <c r="BE331" s="231">
        <f>IF(N331="základní",J331,0)</f>
        <v>0</v>
      </c>
      <c r="BF331" s="231">
        <f>IF(N331="snížená",J331,0)</f>
        <v>0</v>
      </c>
      <c r="BG331" s="231">
        <f>IF(N331="zákl. přenesená",J331,0)</f>
        <v>0</v>
      </c>
      <c r="BH331" s="231">
        <f>IF(N331="sníž. přenesená",J331,0)</f>
        <v>0</v>
      </c>
      <c r="BI331" s="231">
        <f>IF(N331="nulová",J331,0)</f>
        <v>0</v>
      </c>
      <c r="BJ331" s="16" t="s">
        <v>82</v>
      </c>
      <c r="BK331" s="231">
        <f>ROUND(I331*H331,2)</f>
        <v>0</v>
      </c>
      <c r="BL331" s="16" t="s">
        <v>142</v>
      </c>
      <c r="BM331" s="230" t="s">
        <v>1694</v>
      </c>
    </row>
    <row r="332" s="2" customFormat="1">
      <c r="A332" s="37"/>
      <c r="B332" s="38"/>
      <c r="C332" s="39"/>
      <c r="D332" s="232" t="s">
        <v>131</v>
      </c>
      <c r="E332" s="39"/>
      <c r="F332" s="233" t="s">
        <v>1583</v>
      </c>
      <c r="G332" s="39"/>
      <c r="H332" s="39"/>
      <c r="I332" s="135"/>
      <c r="J332" s="39"/>
      <c r="K332" s="39"/>
      <c r="L332" s="43"/>
      <c r="M332" s="234"/>
      <c r="N332" s="235"/>
      <c r="O332" s="83"/>
      <c r="P332" s="83"/>
      <c r="Q332" s="83"/>
      <c r="R332" s="83"/>
      <c r="S332" s="83"/>
      <c r="T332" s="84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T332" s="16" t="s">
        <v>131</v>
      </c>
      <c r="AU332" s="16" t="s">
        <v>84</v>
      </c>
    </row>
    <row r="333" s="2" customFormat="1" ht="16.5" customHeight="1">
      <c r="A333" s="37"/>
      <c r="B333" s="38"/>
      <c r="C333" s="218" t="s">
        <v>1695</v>
      </c>
      <c r="D333" s="218" t="s">
        <v>125</v>
      </c>
      <c r="E333" s="219" t="s">
        <v>1500</v>
      </c>
      <c r="F333" s="220" t="s">
        <v>1501</v>
      </c>
      <c r="G333" s="221" t="s">
        <v>158</v>
      </c>
      <c r="H333" s="222">
        <v>0.66000000000000003</v>
      </c>
      <c r="I333" s="223"/>
      <c r="J333" s="224">
        <f>ROUND(I333*H333,2)</f>
        <v>0</v>
      </c>
      <c r="K333" s="225"/>
      <c r="L333" s="43"/>
      <c r="M333" s="226" t="s">
        <v>19</v>
      </c>
      <c r="N333" s="227" t="s">
        <v>45</v>
      </c>
      <c r="O333" s="83"/>
      <c r="P333" s="228">
        <f>O333*H333</f>
        <v>0</v>
      </c>
      <c r="Q333" s="228">
        <v>0</v>
      </c>
      <c r="R333" s="228">
        <f>Q333*H333</f>
        <v>0</v>
      </c>
      <c r="S333" s="228">
        <v>0</v>
      </c>
      <c r="T333" s="229">
        <f>S333*H333</f>
        <v>0</v>
      </c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  <c r="AE333" s="37"/>
      <c r="AR333" s="230" t="s">
        <v>142</v>
      </c>
      <c r="AT333" s="230" t="s">
        <v>125</v>
      </c>
      <c r="AU333" s="230" t="s">
        <v>84</v>
      </c>
      <c r="AY333" s="16" t="s">
        <v>122</v>
      </c>
      <c r="BE333" s="231">
        <f>IF(N333="základní",J333,0)</f>
        <v>0</v>
      </c>
      <c r="BF333" s="231">
        <f>IF(N333="snížená",J333,0)</f>
        <v>0</v>
      </c>
      <c r="BG333" s="231">
        <f>IF(N333="zákl. přenesená",J333,0)</f>
        <v>0</v>
      </c>
      <c r="BH333" s="231">
        <f>IF(N333="sníž. přenesená",J333,0)</f>
        <v>0</v>
      </c>
      <c r="BI333" s="231">
        <f>IF(N333="nulová",J333,0)</f>
        <v>0</v>
      </c>
      <c r="BJ333" s="16" t="s">
        <v>82</v>
      </c>
      <c r="BK333" s="231">
        <f>ROUND(I333*H333,2)</f>
        <v>0</v>
      </c>
      <c r="BL333" s="16" t="s">
        <v>142</v>
      </c>
      <c r="BM333" s="230" t="s">
        <v>1696</v>
      </c>
    </row>
    <row r="334" s="2" customFormat="1">
      <c r="A334" s="37"/>
      <c r="B334" s="38"/>
      <c r="C334" s="39"/>
      <c r="D334" s="232" t="s">
        <v>131</v>
      </c>
      <c r="E334" s="39"/>
      <c r="F334" s="233" t="s">
        <v>1586</v>
      </c>
      <c r="G334" s="39"/>
      <c r="H334" s="39"/>
      <c r="I334" s="135"/>
      <c r="J334" s="39"/>
      <c r="K334" s="39"/>
      <c r="L334" s="43"/>
      <c r="M334" s="234"/>
      <c r="N334" s="235"/>
      <c r="O334" s="83"/>
      <c r="P334" s="83"/>
      <c r="Q334" s="83"/>
      <c r="R334" s="83"/>
      <c r="S334" s="83"/>
      <c r="T334" s="84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  <c r="AE334" s="37"/>
      <c r="AT334" s="16" t="s">
        <v>131</v>
      </c>
      <c r="AU334" s="16" t="s">
        <v>84</v>
      </c>
    </row>
    <row r="335" s="2" customFormat="1" ht="16.5" customHeight="1">
      <c r="A335" s="37"/>
      <c r="B335" s="38"/>
      <c r="C335" s="236" t="s">
        <v>1697</v>
      </c>
      <c r="D335" s="236" t="s">
        <v>155</v>
      </c>
      <c r="E335" s="237" t="s">
        <v>1321</v>
      </c>
      <c r="F335" s="238" t="s">
        <v>1322</v>
      </c>
      <c r="G335" s="239" t="s">
        <v>158</v>
      </c>
      <c r="H335" s="240">
        <v>0.66000000000000003</v>
      </c>
      <c r="I335" s="241"/>
      <c r="J335" s="242">
        <f>ROUND(I335*H335,2)</f>
        <v>0</v>
      </c>
      <c r="K335" s="243"/>
      <c r="L335" s="244"/>
      <c r="M335" s="245" t="s">
        <v>19</v>
      </c>
      <c r="N335" s="246" t="s">
        <v>45</v>
      </c>
      <c r="O335" s="83"/>
      <c r="P335" s="228">
        <f>O335*H335</f>
        <v>0</v>
      </c>
      <c r="Q335" s="228">
        <v>0</v>
      </c>
      <c r="R335" s="228">
        <f>Q335*H335</f>
        <v>0</v>
      </c>
      <c r="S335" s="228">
        <v>0</v>
      </c>
      <c r="T335" s="229">
        <f>S335*H335</f>
        <v>0</v>
      </c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  <c r="AE335" s="37"/>
      <c r="AR335" s="230" t="s">
        <v>159</v>
      </c>
      <c r="AT335" s="230" t="s">
        <v>155</v>
      </c>
      <c r="AU335" s="230" t="s">
        <v>84</v>
      </c>
      <c r="AY335" s="16" t="s">
        <v>122</v>
      </c>
      <c r="BE335" s="231">
        <f>IF(N335="základní",J335,0)</f>
        <v>0</v>
      </c>
      <c r="BF335" s="231">
        <f>IF(N335="snížená",J335,0)</f>
        <v>0</v>
      </c>
      <c r="BG335" s="231">
        <f>IF(N335="zákl. přenesená",J335,0)</f>
        <v>0</v>
      </c>
      <c r="BH335" s="231">
        <f>IF(N335="sníž. přenesená",J335,0)</f>
        <v>0</v>
      </c>
      <c r="BI335" s="231">
        <f>IF(N335="nulová",J335,0)</f>
        <v>0</v>
      </c>
      <c r="BJ335" s="16" t="s">
        <v>82</v>
      </c>
      <c r="BK335" s="231">
        <f>ROUND(I335*H335,2)</f>
        <v>0</v>
      </c>
      <c r="BL335" s="16" t="s">
        <v>142</v>
      </c>
      <c r="BM335" s="230" t="s">
        <v>1698</v>
      </c>
    </row>
    <row r="336" s="12" customFormat="1" ht="22.8" customHeight="1">
      <c r="A336" s="12"/>
      <c r="B336" s="202"/>
      <c r="C336" s="203"/>
      <c r="D336" s="204" t="s">
        <v>73</v>
      </c>
      <c r="E336" s="216" t="s">
        <v>856</v>
      </c>
      <c r="F336" s="216" t="s">
        <v>1699</v>
      </c>
      <c r="G336" s="203"/>
      <c r="H336" s="203"/>
      <c r="I336" s="206"/>
      <c r="J336" s="217">
        <f>BK336</f>
        <v>0</v>
      </c>
      <c r="K336" s="203"/>
      <c r="L336" s="208"/>
      <c r="M336" s="209"/>
      <c r="N336" s="210"/>
      <c r="O336" s="210"/>
      <c r="P336" s="211">
        <f>SUM(P337:P340)</f>
        <v>0</v>
      </c>
      <c r="Q336" s="210"/>
      <c r="R336" s="211">
        <f>SUM(R337:R340)</f>
        <v>0</v>
      </c>
      <c r="S336" s="210"/>
      <c r="T336" s="212">
        <f>SUM(T337:T340)</f>
        <v>0</v>
      </c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R336" s="213" t="s">
        <v>82</v>
      </c>
      <c r="AT336" s="214" t="s">
        <v>73</v>
      </c>
      <c r="AU336" s="214" t="s">
        <v>82</v>
      </c>
      <c r="AY336" s="213" t="s">
        <v>122</v>
      </c>
      <c r="BK336" s="215">
        <f>SUM(BK337:BK340)</f>
        <v>0</v>
      </c>
    </row>
    <row r="337" s="2" customFormat="1" ht="21.75" customHeight="1">
      <c r="A337" s="37"/>
      <c r="B337" s="38"/>
      <c r="C337" s="218" t="s">
        <v>1700</v>
      </c>
      <c r="D337" s="218" t="s">
        <v>125</v>
      </c>
      <c r="E337" s="219" t="s">
        <v>1525</v>
      </c>
      <c r="F337" s="220" t="s">
        <v>1526</v>
      </c>
      <c r="G337" s="221" t="s">
        <v>543</v>
      </c>
      <c r="H337" s="222">
        <v>522</v>
      </c>
      <c r="I337" s="223"/>
      <c r="J337" s="224">
        <f>ROUND(I337*H337,2)</f>
        <v>0</v>
      </c>
      <c r="K337" s="225"/>
      <c r="L337" s="43"/>
      <c r="M337" s="226" t="s">
        <v>19</v>
      </c>
      <c r="N337" s="227" t="s">
        <v>45</v>
      </c>
      <c r="O337" s="83"/>
      <c r="P337" s="228">
        <f>O337*H337</f>
        <v>0</v>
      </c>
      <c r="Q337" s="228">
        <v>0</v>
      </c>
      <c r="R337" s="228">
        <f>Q337*H337</f>
        <v>0</v>
      </c>
      <c r="S337" s="228">
        <v>0</v>
      </c>
      <c r="T337" s="229">
        <f>S337*H337</f>
        <v>0</v>
      </c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  <c r="AE337" s="37"/>
      <c r="AR337" s="230" t="s">
        <v>142</v>
      </c>
      <c r="AT337" s="230" t="s">
        <v>125</v>
      </c>
      <c r="AU337" s="230" t="s">
        <v>84</v>
      </c>
      <c r="AY337" s="16" t="s">
        <v>122</v>
      </c>
      <c r="BE337" s="231">
        <f>IF(N337="základní",J337,0)</f>
        <v>0</v>
      </c>
      <c r="BF337" s="231">
        <f>IF(N337="snížená",J337,0)</f>
        <v>0</v>
      </c>
      <c r="BG337" s="231">
        <f>IF(N337="zákl. přenesená",J337,0)</f>
        <v>0</v>
      </c>
      <c r="BH337" s="231">
        <f>IF(N337="sníž. přenesená",J337,0)</f>
        <v>0</v>
      </c>
      <c r="BI337" s="231">
        <f>IF(N337="nulová",J337,0)</f>
        <v>0</v>
      </c>
      <c r="BJ337" s="16" t="s">
        <v>82</v>
      </c>
      <c r="BK337" s="231">
        <f>ROUND(I337*H337,2)</f>
        <v>0</v>
      </c>
      <c r="BL337" s="16" t="s">
        <v>142</v>
      </c>
      <c r="BM337" s="230" t="s">
        <v>1701</v>
      </c>
    </row>
    <row r="338" s="2" customFormat="1">
      <c r="A338" s="37"/>
      <c r="B338" s="38"/>
      <c r="C338" s="39"/>
      <c r="D338" s="232" t="s">
        <v>131</v>
      </c>
      <c r="E338" s="39"/>
      <c r="F338" s="233" t="s">
        <v>1569</v>
      </c>
      <c r="G338" s="39"/>
      <c r="H338" s="39"/>
      <c r="I338" s="135"/>
      <c r="J338" s="39"/>
      <c r="K338" s="39"/>
      <c r="L338" s="43"/>
      <c r="M338" s="234"/>
      <c r="N338" s="235"/>
      <c r="O338" s="83"/>
      <c r="P338" s="83"/>
      <c r="Q338" s="83"/>
      <c r="R338" s="83"/>
      <c r="S338" s="83"/>
      <c r="T338" s="84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T338" s="16" t="s">
        <v>131</v>
      </c>
      <c r="AU338" s="16" t="s">
        <v>84</v>
      </c>
    </row>
    <row r="339" s="2" customFormat="1" ht="16.5" customHeight="1">
      <c r="A339" s="37"/>
      <c r="B339" s="38"/>
      <c r="C339" s="218" t="s">
        <v>1702</v>
      </c>
      <c r="D339" s="218" t="s">
        <v>125</v>
      </c>
      <c r="E339" s="219" t="s">
        <v>1566</v>
      </c>
      <c r="F339" s="220" t="s">
        <v>1567</v>
      </c>
      <c r="G339" s="221" t="s">
        <v>543</v>
      </c>
      <c r="H339" s="222">
        <v>1566</v>
      </c>
      <c r="I339" s="223"/>
      <c r="J339" s="224">
        <f>ROUND(I339*H339,2)</f>
        <v>0</v>
      </c>
      <c r="K339" s="225"/>
      <c r="L339" s="43"/>
      <c r="M339" s="226" t="s">
        <v>19</v>
      </c>
      <c r="N339" s="227" t="s">
        <v>45</v>
      </c>
      <c r="O339" s="83"/>
      <c r="P339" s="228">
        <f>O339*H339</f>
        <v>0</v>
      </c>
      <c r="Q339" s="228">
        <v>0</v>
      </c>
      <c r="R339" s="228">
        <f>Q339*H339</f>
        <v>0</v>
      </c>
      <c r="S339" s="228">
        <v>0</v>
      </c>
      <c r="T339" s="229">
        <f>S339*H339</f>
        <v>0</v>
      </c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R339" s="230" t="s">
        <v>142</v>
      </c>
      <c r="AT339" s="230" t="s">
        <v>125</v>
      </c>
      <c r="AU339" s="230" t="s">
        <v>84</v>
      </c>
      <c r="AY339" s="16" t="s">
        <v>122</v>
      </c>
      <c r="BE339" s="231">
        <f>IF(N339="základní",J339,0)</f>
        <v>0</v>
      </c>
      <c r="BF339" s="231">
        <f>IF(N339="snížená",J339,0)</f>
        <v>0</v>
      </c>
      <c r="BG339" s="231">
        <f>IF(N339="zákl. přenesená",J339,0)</f>
        <v>0</v>
      </c>
      <c r="BH339" s="231">
        <f>IF(N339="sníž. přenesená",J339,0)</f>
        <v>0</v>
      </c>
      <c r="BI339" s="231">
        <f>IF(N339="nulová",J339,0)</f>
        <v>0</v>
      </c>
      <c r="BJ339" s="16" t="s">
        <v>82</v>
      </c>
      <c r="BK339" s="231">
        <f>ROUND(I339*H339,2)</f>
        <v>0</v>
      </c>
      <c r="BL339" s="16" t="s">
        <v>142</v>
      </c>
      <c r="BM339" s="230" t="s">
        <v>1703</v>
      </c>
    </row>
    <row r="340" s="2" customFormat="1" ht="16.5" customHeight="1">
      <c r="A340" s="37"/>
      <c r="B340" s="38"/>
      <c r="C340" s="236" t="s">
        <v>1704</v>
      </c>
      <c r="D340" s="236" t="s">
        <v>155</v>
      </c>
      <c r="E340" s="237" t="s">
        <v>1705</v>
      </c>
      <c r="F340" s="238" t="s">
        <v>1706</v>
      </c>
      <c r="G340" s="239" t="s">
        <v>543</v>
      </c>
      <c r="H340" s="240">
        <v>1566</v>
      </c>
      <c r="I340" s="241"/>
      <c r="J340" s="242">
        <f>ROUND(I340*H340,2)</f>
        <v>0</v>
      </c>
      <c r="K340" s="243"/>
      <c r="L340" s="244"/>
      <c r="M340" s="245" t="s">
        <v>19</v>
      </c>
      <c r="N340" s="246" t="s">
        <v>45</v>
      </c>
      <c r="O340" s="83"/>
      <c r="P340" s="228">
        <f>O340*H340</f>
        <v>0</v>
      </c>
      <c r="Q340" s="228">
        <v>0</v>
      </c>
      <c r="R340" s="228">
        <f>Q340*H340</f>
        <v>0</v>
      </c>
      <c r="S340" s="228">
        <v>0</v>
      </c>
      <c r="T340" s="229">
        <f>S340*H340</f>
        <v>0</v>
      </c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  <c r="AE340" s="37"/>
      <c r="AR340" s="230" t="s">
        <v>159</v>
      </c>
      <c r="AT340" s="230" t="s">
        <v>155</v>
      </c>
      <c r="AU340" s="230" t="s">
        <v>84</v>
      </c>
      <c r="AY340" s="16" t="s">
        <v>122</v>
      </c>
      <c r="BE340" s="231">
        <f>IF(N340="základní",J340,0)</f>
        <v>0</v>
      </c>
      <c r="BF340" s="231">
        <f>IF(N340="snížená",J340,0)</f>
        <v>0</v>
      </c>
      <c r="BG340" s="231">
        <f>IF(N340="zákl. přenesená",J340,0)</f>
        <v>0</v>
      </c>
      <c r="BH340" s="231">
        <f>IF(N340="sníž. přenesená",J340,0)</f>
        <v>0</v>
      </c>
      <c r="BI340" s="231">
        <f>IF(N340="nulová",J340,0)</f>
        <v>0</v>
      </c>
      <c r="BJ340" s="16" t="s">
        <v>82</v>
      </c>
      <c r="BK340" s="231">
        <f>ROUND(I340*H340,2)</f>
        <v>0</v>
      </c>
      <c r="BL340" s="16" t="s">
        <v>142</v>
      </c>
      <c r="BM340" s="230" t="s">
        <v>1707</v>
      </c>
    </row>
    <row r="341" s="12" customFormat="1" ht="22.8" customHeight="1">
      <c r="A341" s="12"/>
      <c r="B341" s="202"/>
      <c r="C341" s="203"/>
      <c r="D341" s="204" t="s">
        <v>73</v>
      </c>
      <c r="E341" s="216" t="s">
        <v>890</v>
      </c>
      <c r="F341" s="216" t="s">
        <v>1708</v>
      </c>
      <c r="G341" s="203"/>
      <c r="H341" s="203"/>
      <c r="I341" s="206"/>
      <c r="J341" s="217">
        <f>BK341</f>
        <v>0</v>
      </c>
      <c r="K341" s="203"/>
      <c r="L341" s="208"/>
      <c r="M341" s="209"/>
      <c r="N341" s="210"/>
      <c r="O341" s="210"/>
      <c r="P341" s="211">
        <f>SUM(P342:P374)</f>
        <v>0</v>
      </c>
      <c r="Q341" s="210"/>
      <c r="R341" s="211">
        <f>SUM(R342:R374)</f>
        <v>37.388760000000005</v>
      </c>
      <c r="S341" s="210"/>
      <c r="T341" s="212">
        <f>SUM(T342:T374)</f>
        <v>0</v>
      </c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R341" s="213" t="s">
        <v>82</v>
      </c>
      <c r="AT341" s="214" t="s">
        <v>73</v>
      </c>
      <c r="AU341" s="214" t="s">
        <v>82</v>
      </c>
      <c r="AY341" s="213" t="s">
        <v>122</v>
      </c>
      <c r="BK341" s="215">
        <f>SUM(BK342:BK374)</f>
        <v>0</v>
      </c>
    </row>
    <row r="342" s="2" customFormat="1" ht="16.5" customHeight="1">
      <c r="A342" s="37"/>
      <c r="B342" s="38"/>
      <c r="C342" s="218" t="s">
        <v>860</v>
      </c>
      <c r="D342" s="218" t="s">
        <v>125</v>
      </c>
      <c r="E342" s="219" t="s">
        <v>1511</v>
      </c>
      <c r="F342" s="220" t="s">
        <v>1512</v>
      </c>
      <c r="G342" s="221" t="s">
        <v>141</v>
      </c>
      <c r="H342" s="222">
        <v>241</v>
      </c>
      <c r="I342" s="223"/>
      <c r="J342" s="224">
        <f>ROUND(I342*H342,2)</f>
        <v>0</v>
      </c>
      <c r="K342" s="225"/>
      <c r="L342" s="43"/>
      <c r="M342" s="226" t="s">
        <v>19</v>
      </c>
      <c r="N342" s="227" t="s">
        <v>45</v>
      </c>
      <c r="O342" s="83"/>
      <c r="P342" s="228">
        <f>O342*H342</f>
        <v>0</v>
      </c>
      <c r="Q342" s="228">
        <v>0</v>
      </c>
      <c r="R342" s="228">
        <f>Q342*H342</f>
        <v>0</v>
      </c>
      <c r="S342" s="228">
        <v>0</v>
      </c>
      <c r="T342" s="229">
        <f>S342*H342</f>
        <v>0</v>
      </c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R342" s="230" t="s">
        <v>142</v>
      </c>
      <c r="AT342" s="230" t="s">
        <v>125</v>
      </c>
      <c r="AU342" s="230" t="s">
        <v>84</v>
      </c>
      <c r="AY342" s="16" t="s">
        <v>122</v>
      </c>
      <c r="BE342" s="231">
        <f>IF(N342="základní",J342,0)</f>
        <v>0</v>
      </c>
      <c r="BF342" s="231">
        <f>IF(N342="snížená",J342,0)</f>
        <v>0</v>
      </c>
      <c r="BG342" s="231">
        <f>IF(N342="zákl. přenesená",J342,0)</f>
        <v>0</v>
      </c>
      <c r="BH342" s="231">
        <f>IF(N342="sníž. přenesená",J342,0)</f>
        <v>0</v>
      </c>
      <c r="BI342" s="231">
        <f>IF(N342="nulová",J342,0)</f>
        <v>0</v>
      </c>
      <c r="BJ342" s="16" t="s">
        <v>82</v>
      </c>
      <c r="BK342" s="231">
        <f>ROUND(I342*H342,2)</f>
        <v>0</v>
      </c>
      <c r="BL342" s="16" t="s">
        <v>142</v>
      </c>
      <c r="BM342" s="230" t="s">
        <v>1709</v>
      </c>
    </row>
    <row r="343" s="2" customFormat="1">
      <c r="A343" s="37"/>
      <c r="B343" s="38"/>
      <c r="C343" s="39"/>
      <c r="D343" s="232" t="s">
        <v>131</v>
      </c>
      <c r="E343" s="39"/>
      <c r="F343" s="233" t="s">
        <v>1710</v>
      </c>
      <c r="G343" s="39"/>
      <c r="H343" s="39"/>
      <c r="I343" s="135"/>
      <c r="J343" s="39"/>
      <c r="K343" s="39"/>
      <c r="L343" s="43"/>
      <c r="M343" s="234"/>
      <c r="N343" s="235"/>
      <c r="O343" s="83"/>
      <c r="P343" s="83"/>
      <c r="Q343" s="83"/>
      <c r="R343" s="83"/>
      <c r="S343" s="83"/>
      <c r="T343" s="84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T343" s="16" t="s">
        <v>131</v>
      </c>
      <c r="AU343" s="16" t="s">
        <v>84</v>
      </c>
    </row>
    <row r="344" s="2" customFormat="1" ht="16.5" customHeight="1">
      <c r="A344" s="37"/>
      <c r="B344" s="38"/>
      <c r="C344" s="218" t="s">
        <v>1711</v>
      </c>
      <c r="D344" s="218" t="s">
        <v>125</v>
      </c>
      <c r="E344" s="219" t="s">
        <v>1712</v>
      </c>
      <c r="F344" s="220" t="s">
        <v>1713</v>
      </c>
      <c r="G344" s="221" t="s">
        <v>141</v>
      </c>
      <c r="H344" s="222">
        <v>151</v>
      </c>
      <c r="I344" s="223"/>
      <c r="J344" s="224">
        <f>ROUND(I344*H344,2)</f>
        <v>0</v>
      </c>
      <c r="K344" s="225"/>
      <c r="L344" s="43"/>
      <c r="M344" s="226" t="s">
        <v>19</v>
      </c>
      <c r="N344" s="227" t="s">
        <v>45</v>
      </c>
      <c r="O344" s="83"/>
      <c r="P344" s="228">
        <f>O344*H344</f>
        <v>0</v>
      </c>
      <c r="Q344" s="228">
        <v>0</v>
      </c>
      <c r="R344" s="228">
        <f>Q344*H344</f>
        <v>0</v>
      </c>
      <c r="S344" s="228">
        <v>0</v>
      </c>
      <c r="T344" s="229">
        <f>S344*H344</f>
        <v>0</v>
      </c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R344" s="230" t="s">
        <v>142</v>
      </c>
      <c r="AT344" s="230" t="s">
        <v>125</v>
      </c>
      <c r="AU344" s="230" t="s">
        <v>84</v>
      </c>
      <c r="AY344" s="16" t="s">
        <v>122</v>
      </c>
      <c r="BE344" s="231">
        <f>IF(N344="základní",J344,0)</f>
        <v>0</v>
      </c>
      <c r="BF344" s="231">
        <f>IF(N344="snížená",J344,0)</f>
        <v>0</v>
      </c>
      <c r="BG344" s="231">
        <f>IF(N344="zákl. přenesená",J344,0)</f>
        <v>0</v>
      </c>
      <c r="BH344" s="231">
        <f>IF(N344="sníž. přenesená",J344,0)</f>
        <v>0</v>
      </c>
      <c r="BI344" s="231">
        <f>IF(N344="nulová",J344,0)</f>
        <v>0</v>
      </c>
      <c r="BJ344" s="16" t="s">
        <v>82</v>
      </c>
      <c r="BK344" s="231">
        <f>ROUND(I344*H344,2)</f>
        <v>0</v>
      </c>
      <c r="BL344" s="16" t="s">
        <v>142</v>
      </c>
      <c r="BM344" s="230" t="s">
        <v>1714</v>
      </c>
    </row>
    <row r="345" s="2" customFormat="1">
      <c r="A345" s="37"/>
      <c r="B345" s="38"/>
      <c r="C345" s="39"/>
      <c r="D345" s="232" t="s">
        <v>131</v>
      </c>
      <c r="E345" s="39"/>
      <c r="F345" s="233" t="s">
        <v>1715</v>
      </c>
      <c r="G345" s="39"/>
      <c r="H345" s="39"/>
      <c r="I345" s="135"/>
      <c r="J345" s="39"/>
      <c r="K345" s="39"/>
      <c r="L345" s="43"/>
      <c r="M345" s="234"/>
      <c r="N345" s="235"/>
      <c r="O345" s="83"/>
      <c r="P345" s="83"/>
      <c r="Q345" s="83"/>
      <c r="R345" s="83"/>
      <c r="S345" s="83"/>
      <c r="T345" s="84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T345" s="16" t="s">
        <v>131</v>
      </c>
      <c r="AU345" s="16" t="s">
        <v>84</v>
      </c>
    </row>
    <row r="346" s="2" customFormat="1" ht="16.5" customHeight="1">
      <c r="A346" s="37"/>
      <c r="B346" s="38"/>
      <c r="C346" s="236" t="s">
        <v>1716</v>
      </c>
      <c r="D346" s="236" t="s">
        <v>155</v>
      </c>
      <c r="E346" s="237" t="s">
        <v>1256</v>
      </c>
      <c r="F346" s="238" t="s">
        <v>1257</v>
      </c>
      <c r="G346" s="239" t="s">
        <v>158</v>
      </c>
      <c r="H346" s="240">
        <v>17.350000000000001</v>
      </c>
      <c r="I346" s="241"/>
      <c r="J346" s="242">
        <f>ROUND(I346*H346,2)</f>
        <v>0</v>
      </c>
      <c r="K346" s="243"/>
      <c r="L346" s="244"/>
      <c r="M346" s="245" t="s">
        <v>19</v>
      </c>
      <c r="N346" s="246" t="s">
        <v>45</v>
      </c>
      <c r="O346" s="83"/>
      <c r="P346" s="228">
        <f>O346*H346</f>
        <v>0</v>
      </c>
      <c r="Q346" s="228">
        <v>0.22</v>
      </c>
      <c r="R346" s="228">
        <f>Q346*H346</f>
        <v>3.8170000000000002</v>
      </c>
      <c r="S346" s="228">
        <v>0</v>
      </c>
      <c r="T346" s="229">
        <f>S346*H346</f>
        <v>0</v>
      </c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  <c r="AE346" s="37"/>
      <c r="AR346" s="230" t="s">
        <v>159</v>
      </c>
      <c r="AT346" s="230" t="s">
        <v>155</v>
      </c>
      <c r="AU346" s="230" t="s">
        <v>84</v>
      </c>
      <c r="AY346" s="16" t="s">
        <v>122</v>
      </c>
      <c r="BE346" s="231">
        <f>IF(N346="základní",J346,0)</f>
        <v>0</v>
      </c>
      <c r="BF346" s="231">
        <f>IF(N346="snížená",J346,0)</f>
        <v>0</v>
      </c>
      <c r="BG346" s="231">
        <f>IF(N346="zákl. přenesená",J346,0)</f>
        <v>0</v>
      </c>
      <c r="BH346" s="231">
        <f>IF(N346="sníž. přenesená",J346,0)</f>
        <v>0</v>
      </c>
      <c r="BI346" s="231">
        <f>IF(N346="nulová",J346,0)</f>
        <v>0</v>
      </c>
      <c r="BJ346" s="16" t="s">
        <v>82</v>
      </c>
      <c r="BK346" s="231">
        <f>ROUND(I346*H346,2)</f>
        <v>0</v>
      </c>
      <c r="BL346" s="16" t="s">
        <v>142</v>
      </c>
      <c r="BM346" s="230" t="s">
        <v>1717</v>
      </c>
    </row>
    <row r="347" s="2" customFormat="1">
      <c r="A347" s="37"/>
      <c r="B347" s="38"/>
      <c r="C347" s="39"/>
      <c r="D347" s="232" t="s">
        <v>131</v>
      </c>
      <c r="E347" s="39"/>
      <c r="F347" s="233" t="s">
        <v>1718</v>
      </c>
      <c r="G347" s="39"/>
      <c r="H347" s="39"/>
      <c r="I347" s="135"/>
      <c r="J347" s="39"/>
      <c r="K347" s="39"/>
      <c r="L347" s="43"/>
      <c r="M347" s="234"/>
      <c r="N347" s="235"/>
      <c r="O347" s="83"/>
      <c r="P347" s="83"/>
      <c r="Q347" s="83"/>
      <c r="R347" s="83"/>
      <c r="S347" s="83"/>
      <c r="T347" s="84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  <c r="AE347" s="37"/>
      <c r="AT347" s="16" t="s">
        <v>131</v>
      </c>
      <c r="AU347" s="16" t="s">
        <v>84</v>
      </c>
    </row>
    <row r="348" s="13" customFormat="1">
      <c r="A348" s="13"/>
      <c r="B348" s="255"/>
      <c r="C348" s="256"/>
      <c r="D348" s="232" t="s">
        <v>682</v>
      </c>
      <c r="E348" s="256"/>
      <c r="F348" s="257" t="s">
        <v>1719</v>
      </c>
      <c r="G348" s="256"/>
      <c r="H348" s="258">
        <v>17.350000000000001</v>
      </c>
      <c r="I348" s="259"/>
      <c r="J348" s="256"/>
      <c r="K348" s="256"/>
      <c r="L348" s="260"/>
      <c r="M348" s="261"/>
      <c r="N348" s="262"/>
      <c r="O348" s="262"/>
      <c r="P348" s="262"/>
      <c r="Q348" s="262"/>
      <c r="R348" s="262"/>
      <c r="S348" s="262"/>
      <c r="T348" s="26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264" t="s">
        <v>682</v>
      </c>
      <c r="AU348" s="264" t="s">
        <v>84</v>
      </c>
      <c r="AV348" s="13" t="s">
        <v>84</v>
      </c>
      <c r="AW348" s="13" t="s">
        <v>4</v>
      </c>
      <c r="AX348" s="13" t="s">
        <v>82</v>
      </c>
      <c r="AY348" s="264" t="s">
        <v>122</v>
      </c>
    </row>
    <row r="349" s="2" customFormat="1" ht="16.5" customHeight="1">
      <c r="A349" s="37"/>
      <c r="B349" s="38"/>
      <c r="C349" s="218" t="s">
        <v>1720</v>
      </c>
      <c r="D349" s="218" t="s">
        <v>125</v>
      </c>
      <c r="E349" s="219" t="s">
        <v>1431</v>
      </c>
      <c r="F349" s="220" t="s">
        <v>1432</v>
      </c>
      <c r="G349" s="221" t="s">
        <v>141</v>
      </c>
      <c r="H349" s="222">
        <v>392</v>
      </c>
      <c r="I349" s="223"/>
      <c r="J349" s="224">
        <f>ROUND(I349*H349,2)</f>
        <v>0</v>
      </c>
      <c r="K349" s="225"/>
      <c r="L349" s="43"/>
      <c r="M349" s="226" t="s">
        <v>19</v>
      </c>
      <c r="N349" s="227" t="s">
        <v>45</v>
      </c>
      <c r="O349" s="83"/>
      <c r="P349" s="228">
        <f>O349*H349</f>
        <v>0</v>
      </c>
      <c r="Q349" s="228">
        <v>0</v>
      </c>
      <c r="R349" s="228">
        <f>Q349*H349</f>
        <v>0</v>
      </c>
      <c r="S349" s="228">
        <v>0</v>
      </c>
      <c r="T349" s="229">
        <f>S349*H349</f>
        <v>0</v>
      </c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  <c r="AR349" s="230" t="s">
        <v>142</v>
      </c>
      <c r="AT349" s="230" t="s">
        <v>125</v>
      </c>
      <c r="AU349" s="230" t="s">
        <v>84</v>
      </c>
      <c r="AY349" s="16" t="s">
        <v>122</v>
      </c>
      <c r="BE349" s="231">
        <f>IF(N349="základní",J349,0)</f>
        <v>0</v>
      </c>
      <c r="BF349" s="231">
        <f>IF(N349="snížená",J349,0)</f>
        <v>0</v>
      </c>
      <c r="BG349" s="231">
        <f>IF(N349="zákl. přenesená",J349,0)</f>
        <v>0</v>
      </c>
      <c r="BH349" s="231">
        <f>IF(N349="sníž. přenesená",J349,0)</f>
        <v>0</v>
      </c>
      <c r="BI349" s="231">
        <f>IF(N349="nulová",J349,0)</f>
        <v>0</v>
      </c>
      <c r="BJ349" s="16" t="s">
        <v>82</v>
      </c>
      <c r="BK349" s="231">
        <f>ROUND(I349*H349,2)</f>
        <v>0</v>
      </c>
      <c r="BL349" s="16" t="s">
        <v>142</v>
      </c>
      <c r="BM349" s="230" t="s">
        <v>1721</v>
      </c>
    </row>
    <row r="350" s="2" customFormat="1" ht="21.75" customHeight="1">
      <c r="A350" s="37"/>
      <c r="B350" s="38"/>
      <c r="C350" s="218" t="s">
        <v>1722</v>
      </c>
      <c r="D350" s="218" t="s">
        <v>125</v>
      </c>
      <c r="E350" s="219" t="s">
        <v>1723</v>
      </c>
      <c r="F350" s="220" t="s">
        <v>1724</v>
      </c>
      <c r="G350" s="221" t="s">
        <v>141</v>
      </c>
      <c r="H350" s="222">
        <v>392</v>
      </c>
      <c r="I350" s="223"/>
      <c r="J350" s="224">
        <f>ROUND(I350*H350,2)</f>
        <v>0</v>
      </c>
      <c r="K350" s="225"/>
      <c r="L350" s="43"/>
      <c r="M350" s="226" t="s">
        <v>19</v>
      </c>
      <c r="N350" s="227" t="s">
        <v>45</v>
      </c>
      <c r="O350" s="83"/>
      <c r="P350" s="228">
        <f>O350*H350</f>
        <v>0</v>
      </c>
      <c r="Q350" s="228">
        <v>0</v>
      </c>
      <c r="R350" s="228">
        <f>Q350*H350</f>
        <v>0</v>
      </c>
      <c r="S350" s="228">
        <v>0</v>
      </c>
      <c r="T350" s="229">
        <f>S350*H350</f>
        <v>0</v>
      </c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  <c r="AR350" s="230" t="s">
        <v>142</v>
      </c>
      <c r="AT350" s="230" t="s">
        <v>125</v>
      </c>
      <c r="AU350" s="230" t="s">
        <v>84</v>
      </c>
      <c r="AY350" s="16" t="s">
        <v>122</v>
      </c>
      <c r="BE350" s="231">
        <f>IF(N350="základní",J350,0)</f>
        <v>0</v>
      </c>
      <c r="BF350" s="231">
        <f>IF(N350="snížená",J350,0)</f>
        <v>0</v>
      </c>
      <c r="BG350" s="231">
        <f>IF(N350="zákl. přenesená",J350,0)</f>
        <v>0</v>
      </c>
      <c r="BH350" s="231">
        <f>IF(N350="sníž. přenesená",J350,0)</f>
        <v>0</v>
      </c>
      <c r="BI350" s="231">
        <f>IF(N350="nulová",J350,0)</f>
        <v>0</v>
      </c>
      <c r="BJ350" s="16" t="s">
        <v>82</v>
      </c>
      <c r="BK350" s="231">
        <f>ROUND(I350*H350,2)</f>
        <v>0</v>
      </c>
      <c r="BL350" s="16" t="s">
        <v>142</v>
      </c>
      <c r="BM350" s="230" t="s">
        <v>1725</v>
      </c>
    </row>
    <row r="351" s="2" customFormat="1">
      <c r="A351" s="37"/>
      <c r="B351" s="38"/>
      <c r="C351" s="39"/>
      <c r="D351" s="232" t="s">
        <v>131</v>
      </c>
      <c r="E351" s="39"/>
      <c r="F351" s="233" t="s">
        <v>1726</v>
      </c>
      <c r="G351" s="39"/>
      <c r="H351" s="39"/>
      <c r="I351" s="135"/>
      <c r="J351" s="39"/>
      <c r="K351" s="39"/>
      <c r="L351" s="43"/>
      <c r="M351" s="234"/>
      <c r="N351" s="235"/>
      <c r="O351" s="83"/>
      <c r="P351" s="83"/>
      <c r="Q351" s="83"/>
      <c r="R351" s="83"/>
      <c r="S351" s="83"/>
      <c r="T351" s="84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T351" s="16" t="s">
        <v>131</v>
      </c>
      <c r="AU351" s="16" t="s">
        <v>84</v>
      </c>
    </row>
    <row r="352" s="2" customFormat="1" ht="16.5" customHeight="1">
      <c r="A352" s="37"/>
      <c r="B352" s="38"/>
      <c r="C352" s="236" t="s">
        <v>1727</v>
      </c>
      <c r="D352" s="236" t="s">
        <v>155</v>
      </c>
      <c r="E352" s="237" t="s">
        <v>1728</v>
      </c>
      <c r="F352" s="238" t="s">
        <v>1729</v>
      </c>
      <c r="G352" s="239" t="s">
        <v>745</v>
      </c>
      <c r="H352" s="240">
        <v>11.76</v>
      </c>
      <c r="I352" s="241"/>
      <c r="J352" s="242">
        <f>ROUND(I352*H352,2)</f>
        <v>0</v>
      </c>
      <c r="K352" s="243"/>
      <c r="L352" s="244"/>
      <c r="M352" s="245" t="s">
        <v>19</v>
      </c>
      <c r="N352" s="246" t="s">
        <v>45</v>
      </c>
      <c r="O352" s="83"/>
      <c r="P352" s="228">
        <f>O352*H352</f>
        <v>0</v>
      </c>
      <c r="Q352" s="228">
        <v>0.001</v>
      </c>
      <c r="R352" s="228">
        <f>Q352*H352</f>
        <v>0.01176</v>
      </c>
      <c r="S352" s="228">
        <v>0</v>
      </c>
      <c r="T352" s="229">
        <f>S352*H352</f>
        <v>0</v>
      </c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  <c r="AE352" s="37"/>
      <c r="AR352" s="230" t="s">
        <v>159</v>
      </c>
      <c r="AT352" s="230" t="s">
        <v>155</v>
      </c>
      <c r="AU352" s="230" t="s">
        <v>84</v>
      </c>
      <c r="AY352" s="16" t="s">
        <v>122</v>
      </c>
      <c r="BE352" s="231">
        <f>IF(N352="základní",J352,0)</f>
        <v>0</v>
      </c>
      <c r="BF352" s="231">
        <f>IF(N352="snížená",J352,0)</f>
        <v>0</v>
      </c>
      <c r="BG352" s="231">
        <f>IF(N352="zákl. přenesená",J352,0)</f>
        <v>0</v>
      </c>
      <c r="BH352" s="231">
        <f>IF(N352="sníž. přenesená",J352,0)</f>
        <v>0</v>
      </c>
      <c r="BI352" s="231">
        <f>IF(N352="nulová",J352,0)</f>
        <v>0</v>
      </c>
      <c r="BJ352" s="16" t="s">
        <v>82</v>
      </c>
      <c r="BK352" s="231">
        <f>ROUND(I352*H352,2)</f>
        <v>0</v>
      </c>
      <c r="BL352" s="16" t="s">
        <v>142</v>
      </c>
      <c r="BM352" s="230" t="s">
        <v>1730</v>
      </c>
    </row>
    <row r="353" s="2" customFormat="1">
      <c r="A353" s="37"/>
      <c r="B353" s="38"/>
      <c r="C353" s="39"/>
      <c r="D353" s="232" t="s">
        <v>131</v>
      </c>
      <c r="E353" s="39"/>
      <c r="F353" s="233" t="s">
        <v>1731</v>
      </c>
      <c r="G353" s="39"/>
      <c r="H353" s="39"/>
      <c r="I353" s="135"/>
      <c r="J353" s="39"/>
      <c r="K353" s="39"/>
      <c r="L353" s="43"/>
      <c r="M353" s="234"/>
      <c r="N353" s="235"/>
      <c r="O353" s="83"/>
      <c r="P353" s="83"/>
      <c r="Q353" s="83"/>
      <c r="R353" s="83"/>
      <c r="S353" s="83"/>
      <c r="T353" s="84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  <c r="AE353" s="37"/>
      <c r="AT353" s="16" t="s">
        <v>131</v>
      </c>
      <c r="AU353" s="16" t="s">
        <v>84</v>
      </c>
    </row>
    <row r="354" s="2" customFormat="1" ht="16.5" customHeight="1">
      <c r="A354" s="37"/>
      <c r="B354" s="38"/>
      <c r="C354" s="218" t="s">
        <v>1732</v>
      </c>
      <c r="D354" s="218" t="s">
        <v>125</v>
      </c>
      <c r="E354" s="219" t="s">
        <v>1431</v>
      </c>
      <c r="F354" s="220" t="s">
        <v>1432</v>
      </c>
      <c r="G354" s="221" t="s">
        <v>141</v>
      </c>
      <c r="H354" s="222">
        <v>392</v>
      </c>
      <c r="I354" s="223"/>
      <c r="J354" s="224">
        <f>ROUND(I354*H354,2)</f>
        <v>0</v>
      </c>
      <c r="K354" s="225"/>
      <c r="L354" s="43"/>
      <c r="M354" s="226" t="s">
        <v>19</v>
      </c>
      <c r="N354" s="227" t="s">
        <v>45</v>
      </c>
      <c r="O354" s="83"/>
      <c r="P354" s="228">
        <f>O354*H354</f>
        <v>0</v>
      </c>
      <c r="Q354" s="228">
        <v>0</v>
      </c>
      <c r="R354" s="228">
        <f>Q354*H354</f>
        <v>0</v>
      </c>
      <c r="S354" s="228">
        <v>0</v>
      </c>
      <c r="T354" s="229">
        <f>S354*H354</f>
        <v>0</v>
      </c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  <c r="AE354" s="37"/>
      <c r="AR354" s="230" t="s">
        <v>142</v>
      </c>
      <c r="AT354" s="230" t="s">
        <v>125</v>
      </c>
      <c r="AU354" s="230" t="s">
        <v>84</v>
      </c>
      <c r="AY354" s="16" t="s">
        <v>122</v>
      </c>
      <c r="BE354" s="231">
        <f>IF(N354="základní",J354,0)</f>
        <v>0</v>
      </c>
      <c r="BF354" s="231">
        <f>IF(N354="snížená",J354,0)</f>
        <v>0</v>
      </c>
      <c r="BG354" s="231">
        <f>IF(N354="zákl. přenesená",J354,0)</f>
        <v>0</v>
      </c>
      <c r="BH354" s="231">
        <f>IF(N354="sníž. přenesená",J354,0)</f>
        <v>0</v>
      </c>
      <c r="BI354" s="231">
        <f>IF(N354="nulová",J354,0)</f>
        <v>0</v>
      </c>
      <c r="BJ354" s="16" t="s">
        <v>82</v>
      </c>
      <c r="BK354" s="231">
        <f>ROUND(I354*H354,2)</f>
        <v>0</v>
      </c>
      <c r="BL354" s="16" t="s">
        <v>142</v>
      </c>
      <c r="BM354" s="230" t="s">
        <v>1733</v>
      </c>
    </row>
    <row r="355" s="2" customFormat="1" ht="16.5" customHeight="1">
      <c r="A355" s="37"/>
      <c r="B355" s="38"/>
      <c r="C355" s="218" t="s">
        <v>1734</v>
      </c>
      <c r="D355" s="218" t="s">
        <v>125</v>
      </c>
      <c r="E355" s="219" t="s">
        <v>1735</v>
      </c>
      <c r="F355" s="220" t="s">
        <v>1736</v>
      </c>
      <c r="G355" s="221" t="s">
        <v>141</v>
      </c>
      <c r="H355" s="222">
        <v>784</v>
      </c>
      <c r="I355" s="223"/>
      <c r="J355" s="224">
        <f>ROUND(I355*H355,2)</f>
        <v>0</v>
      </c>
      <c r="K355" s="225"/>
      <c r="L355" s="43"/>
      <c r="M355" s="226" t="s">
        <v>19</v>
      </c>
      <c r="N355" s="227" t="s">
        <v>45</v>
      </c>
      <c r="O355" s="83"/>
      <c r="P355" s="228">
        <f>O355*H355</f>
        <v>0</v>
      </c>
      <c r="Q355" s="228">
        <v>0</v>
      </c>
      <c r="R355" s="228">
        <f>Q355*H355</f>
        <v>0</v>
      </c>
      <c r="S355" s="228">
        <v>0</v>
      </c>
      <c r="T355" s="229">
        <f>S355*H355</f>
        <v>0</v>
      </c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  <c r="AR355" s="230" t="s">
        <v>142</v>
      </c>
      <c r="AT355" s="230" t="s">
        <v>125</v>
      </c>
      <c r="AU355" s="230" t="s">
        <v>84</v>
      </c>
      <c r="AY355" s="16" t="s">
        <v>122</v>
      </c>
      <c r="BE355" s="231">
        <f>IF(N355="základní",J355,0)</f>
        <v>0</v>
      </c>
      <c r="BF355" s="231">
        <f>IF(N355="snížená",J355,0)</f>
        <v>0</v>
      </c>
      <c r="BG355" s="231">
        <f>IF(N355="zákl. přenesená",J355,0)</f>
        <v>0</v>
      </c>
      <c r="BH355" s="231">
        <f>IF(N355="sníž. přenesená",J355,0)</f>
        <v>0</v>
      </c>
      <c r="BI355" s="231">
        <f>IF(N355="nulová",J355,0)</f>
        <v>0</v>
      </c>
      <c r="BJ355" s="16" t="s">
        <v>82</v>
      </c>
      <c r="BK355" s="231">
        <f>ROUND(I355*H355,2)</f>
        <v>0</v>
      </c>
      <c r="BL355" s="16" t="s">
        <v>142</v>
      </c>
      <c r="BM355" s="230" t="s">
        <v>1737</v>
      </c>
    </row>
    <row r="356" s="2" customFormat="1">
      <c r="A356" s="37"/>
      <c r="B356" s="38"/>
      <c r="C356" s="39"/>
      <c r="D356" s="232" t="s">
        <v>131</v>
      </c>
      <c r="E356" s="39"/>
      <c r="F356" s="233" t="s">
        <v>1399</v>
      </c>
      <c r="G356" s="39"/>
      <c r="H356" s="39"/>
      <c r="I356" s="135"/>
      <c r="J356" s="39"/>
      <c r="K356" s="39"/>
      <c r="L356" s="43"/>
      <c r="M356" s="234"/>
      <c r="N356" s="235"/>
      <c r="O356" s="83"/>
      <c r="P356" s="83"/>
      <c r="Q356" s="83"/>
      <c r="R356" s="83"/>
      <c r="S356" s="83"/>
      <c r="T356" s="84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  <c r="AE356" s="37"/>
      <c r="AT356" s="16" t="s">
        <v>131</v>
      </c>
      <c r="AU356" s="16" t="s">
        <v>84</v>
      </c>
    </row>
    <row r="357" s="13" customFormat="1">
      <c r="A357" s="13"/>
      <c r="B357" s="255"/>
      <c r="C357" s="256"/>
      <c r="D357" s="232" t="s">
        <v>682</v>
      </c>
      <c r="E357" s="256"/>
      <c r="F357" s="257" t="s">
        <v>1738</v>
      </c>
      <c r="G357" s="256"/>
      <c r="H357" s="258">
        <v>784</v>
      </c>
      <c r="I357" s="259"/>
      <c r="J357" s="256"/>
      <c r="K357" s="256"/>
      <c r="L357" s="260"/>
      <c r="M357" s="261"/>
      <c r="N357" s="262"/>
      <c r="O357" s="262"/>
      <c r="P357" s="262"/>
      <c r="Q357" s="262"/>
      <c r="R357" s="262"/>
      <c r="S357" s="262"/>
      <c r="T357" s="26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264" t="s">
        <v>682</v>
      </c>
      <c r="AU357" s="264" t="s">
        <v>84</v>
      </c>
      <c r="AV357" s="13" t="s">
        <v>84</v>
      </c>
      <c r="AW357" s="13" t="s">
        <v>4</v>
      </c>
      <c r="AX357" s="13" t="s">
        <v>82</v>
      </c>
      <c r="AY357" s="264" t="s">
        <v>122</v>
      </c>
    </row>
    <row r="358" s="2" customFormat="1" ht="16.5" customHeight="1">
      <c r="A358" s="37"/>
      <c r="B358" s="38"/>
      <c r="C358" s="218" t="s">
        <v>1739</v>
      </c>
      <c r="D358" s="218" t="s">
        <v>125</v>
      </c>
      <c r="E358" s="219" t="s">
        <v>1500</v>
      </c>
      <c r="F358" s="220" t="s">
        <v>1501</v>
      </c>
      <c r="G358" s="221" t="s">
        <v>158</v>
      </c>
      <c r="H358" s="222">
        <v>78.400000000000006</v>
      </c>
      <c r="I358" s="223"/>
      <c r="J358" s="224">
        <f>ROUND(I358*H358,2)</f>
        <v>0</v>
      </c>
      <c r="K358" s="225"/>
      <c r="L358" s="43"/>
      <c r="M358" s="226" t="s">
        <v>19</v>
      </c>
      <c r="N358" s="227" t="s">
        <v>45</v>
      </c>
      <c r="O358" s="83"/>
      <c r="P358" s="228">
        <f>O358*H358</f>
        <v>0</v>
      </c>
      <c r="Q358" s="228">
        <v>0</v>
      </c>
      <c r="R358" s="228">
        <f>Q358*H358</f>
        <v>0</v>
      </c>
      <c r="S358" s="228">
        <v>0</v>
      </c>
      <c r="T358" s="229">
        <f>S358*H358</f>
        <v>0</v>
      </c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R358" s="230" t="s">
        <v>142</v>
      </c>
      <c r="AT358" s="230" t="s">
        <v>125</v>
      </c>
      <c r="AU358" s="230" t="s">
        <v>84</v>
      </c>
      <c r="AY358" s="16" t="s">
        <v>122</v>
      </c>
      <c r="BE358" s="231">
        <f>IF(N358="základní",J358,0)</f>
        <v>0</v>
      </c>
      <c r="BF358" s="231">
        <f>IF(N358="snížená",J358,0)</f>
        <v>0</v>
      </c>
      <c r="BG358" s="231">
        <f>IF(N358="zákl. přenesená",J358,0)</f>
        <v>0</v>
      </c>
      <c r="BH358" s="231">
        <f>IF(N358="sníž. přenesená",J358,0)</f>
        <v>0</v>
      </c>
      <c r="BI358" s="231">
        <f>IF(N358="nulová",J358,0)</f>
        <v>0</v>
      </c>
      <c r="BJ358" s="16" t="s">
        <v>82</v>
      </c>
      <c r="BK358" s="231">
        <f>ROUND(I358*H358,2)</f>
        <v>0</v>
      </c>
      <c r="BL358" s="16" t="s">
        <v>142</v>
      </c>
      <c r="BM358" s="230" t="s">
        <v>1740</v>
      </c>
    </row>
    <row r="359" s="2" customFormat="1">
      <c r="A359" s="37"/>
      <c r="B359" s="38"/>
      <c r="C359" s="39"/>
      <c r="D359" s="232" t="s">
        <v>131</v>
      </c>
      <c r="E359" s="39"/>
      <c r="F359" s="233" t="s">
        <v>1741</v>
      </c>
      <c r="G359" s="39"/>
      <c r="H359" s="39"/>
      <c r="I359" s="135"/>
      <c r="J359" s="39"/>
      <c r="K359" s="39"/>
      <c r="L359" s="43"/>
      <c r="M359" s="234"/>
      <c r="N359" s="235"/>
      <c r="O359" s="83"/>
      <c r="P359" s="83"/>
      <c r="Q359" s="83"/>
      <c r="R359" s="83"/>
      <c r="S359" s="83"/>
      <c r="T359" s="84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  <c r="AE359" s="37"/>
      <c r="AT359" s="16" t="s">
        <v>131</v>
      </c>
      <c r="AU359" s="16" t="s">
        <v>84</v>
      </c>
    </row>
    <row r="360" s="2" customFormat="1" ht="16.5" customHeight="1">
      <c r="A360" s="37"/>
      <c r="B360" s="38"/>
      <c r="C360" s="236" t="s">
        <v>884</v>
      </c>
      <c r="D360" s="236" t="s">
        <v>155</v>
      </c>
      <c r="E360" s="237" t="s">
        <v>1321</v>
      </c>
      <c r="F360" s="238" t="s">
        <v>1322</v>
      </c>
      <c r="G360" s="239" t="s">
        <v>158</v>
      </c>
      <c r="H360" s="240">
        <v>78.400000000000006</v>
      </c>
      <c r="I360" s="241"/>
      <c r="J360" s="242">
        <f>ROUND(I360*H360,2)</f>
        <v>0</v>
      </c>
      <c r="K360" s="243"/>
      <c r="L360" s="244"/>
      <c r="M360" s="245" t="s">
        <v>19</v>
      </c>
      <c r="N360" s="246" t="s">
        <v>45</v>
      </c>
      <c r="O360" s="83"/>
      <c r="P360" s="228">
        <f>O360*H360</f>
        <v>0</v>
      </c>
      <c r="Q360" s="228">
        <v>0</v>
      </c>
      <c r="R360" s="228">
        <f>Q360*H360</f>
        <v>0</v>
      </c>
      <c r="S360" s="228">
        <v>0</v>
      </c>
      <c r="T360" s="229">
        <f>S360*H360</f>
        <v>0</v>
      </c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  <c r="AE360" s="37"/>
      <c r="AR360" s="230" t="s">
        <v>159</v>
      </c>
      <c r="AT360" s="230" t="s">
        <v>155</v>
      </c>
      <c r="AU360" s="230" t="s">
        <v>84</v>
      </c>
      <c r="AY360" s="16" t="s">
        <v>122</v>
      </c>
      <c r="BE360" s="231">
        <f>IF(N360="základní",J360,0)</f>
        <v>0</v>
      </c>
      <c r="BF360" s="231">
        <f>IF(N360="snížená",J360,0)</f>
        <v>0</v>
      </c>
      <c r="BG360" s="231">
        <f>IF(N360="zákl. přenesená",J360,0)</f>
        <v>0</v>
      </c>
      <c r="BH360" s="231">
        <f>IF(N360="sníž. přenesená",J360,0)</f>
        <v>0</v>
      </c>
      <c r="BI360" s="231">
        <f>IF(N360="nulová",J360,0)</f>
        <v>0</v>
      </c>
      <c r="BJ360" s="16" t="s">
        <v>82</v>
      </c>
      <c r="BK360" s="231">
        <f>ROUND(I360*H360,2)</f>
        <v>0</v>
      </c>
      <c r="BL360" s="16" t="s">
        <v>142</v>
      </c>
      <c r="BM360" s="230" t="s">
        <v>1742</v>
      </c>
    </row>
    <row r="361" s="2" customFormat="1" ht="21.75" customHeight="1">
      <c r="A361" s="37"/>
      <c r="B361" s="38"/>
      <c r="C361" s="218" t="s">
        <v>902</v>
      </c>
      <c r="D361" s="218" t="s">
        <v>125</v>
      </c>
      <c r="E361" s="219" t="s">
        <v>1743</v>
      </c>
      <c r="F361" s="220" t="s">
        <v>1744</v>
      </c>
      <c r="G361" s="221" t="s">
        <v>158</v>
      </c>
      <c r="H361" s="222">
        <v>34.960000000000001</v>
      </c>
      <c r="I361" s="223"/>
      <c r="J361" s="224">
        <f>ROUND(I361*H361,2)</f>
        <v>0</v>
      </c>
      <c r="K361" s="225"/>
      <c r="L361" s="43"/>
      <c r="M361" s="226" t="s">
        <v>19</v>
      </c>
      <c r="N361" s="227" t="s">
        <v>45</v>
      </c>
      <c r="O361" s="83"/>
      <c r="P361" s="228">
        <f>O361*H361</f>
        <v>0</v>
      </c>
      <c r="Q361" s="228">
        <v>0</v>
      </c>
      <c r="R361" s="228">
        <f>Q361*H361</f>
        <v>0</v>
      </c>
      <c r="S361" s="228">
        <v>0</v>
      </c>
      <c r="T361" s="229">
        <f>S361*H361</f>
        <v>0</v>
      </c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/>
      <c r="AR361" s="230" t="s">
        <v>142</v>
      </c>
      <c r="AT361" s="230" t="s">
        <v>125</v>
      </c>
      <c r="AU361" s="230" t="s">
        <v>84</v>
      </c>
      <c r="AY361" s="16" t="s">
        <v>122</v>
      </c>
      <c r="BE361" s="231">
        <f>IF(N361="základní",J361,0)</f>
        <v>0</v>
      </c>
      <c r="BF361" s="231">
        <f>IF(N361="snížená",J361,0)</f>
        <v>0</v>
      </c>
      <c r="BG361" s="231">
        <f>IF(N361="zákl. přenesená",J361,0)</f>
        <v>0</v>
      </c>
      <c r="BH361" s="231">
        <f>IF(N361="sníž. přenesená",J361,0)</f>
        <v>0</v>
      </c>
      <c r="BI361" s="231">
        <f>IF(N361="nulová",J361,0)</f>
        <v>0</v>
      </c>
      <c r="BJ361" s="16" t="s">
        <v>82</v>
      </c>
      <c r="BK361" s="231">
        <f>ROUND(I361*H361,2)</f>
        <v>0</v>
      </c>
      <c r="BL361" s="16" t="s">
        <v>142</v>
      </c>
      <c r="BM361" s="230" t="s">
        <v>1745</v>
      </c>
    </row>
    <row r="362" s="2" customFormat="1">
      <c r="A362" s="37"/>
      <c r="B362" s="38"/>
      <c r="C362" s="39"/>
      <c r="D362" s="232" t="s">
        <v>196</v>
      </c>
      <c r="E362" s="39"/>
      <c r="F362" s="233" t="s">
        <v>244</v>
      </c>
      <c r="G362" s="39"/>
      <c r="H362" s="39"/>
      <c r="I362" s="135"/>
      <c r="J362" s="39"/>
      <c r="K362" s="39"/>
      <c r="L362" s="43"/>
      <c r="M362" s="234"/>
      <c r="N362" s="235"/>
      <c r="O362" s="83"/>
      <c r="P362" s="83"/>
      <c r="Q362" s="83"/>
      <c r="R362" s="83"/>
      <c r="S362" s="83"/>
      <c r="T362" s="84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  <c r="AE362" s="37"/>
      <c r="AT362" s="16" t="s">
        <v>196</v>
      </c>
      <c r="AU362" s="16" t="s">
        <v>84</v>
      </c>
    </row>
    <row r="363" s="2" customFormat="1">
      <c r="A363" s="37"/>
      <c r="B363" s="38"/>
      <c r="C363" s="39"/>
      <c r="D363" s="232" t="s">
        <v>131</v>
      </c>
      <c r="E363" s="39"/>
      <c r="F363" s="233" t="s">
        <v>1746</v>
      </c>
      <c r="G363" s="39"/>
      <c r="H363" s="39"/>
      <c r="I363" s="135"/>
      <c r="J363" s="39"/>
      <c r="K363" s="39"/>
      <c r="L363" s="43"/>
      <c r="M363" s="234"/>
      <c r="N363" s="235"/>
      <c r="O363" s="83"/>
      <c r="P363" s="83"/>
      <c r="Q363" s="83"/>
      <c r="R363" s="83"/>
      <c r="S363" s="83"/>
      <c r="T363" s="84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  <c r="AE363" s="37"/>
      <c r="AT363" s="16" t="s">
        <v>131</v>
      </c>
      <c r="AU363" s="16" t="s">
        <v>84</v>
      </c>
    </row>
    <row r="364" s="2" customFormat="1" ht="33" customHeight="1">
      <c r="A364" s="37"/>
      <c r="B364" s="38"/>
      <c r="C364" s="218" t="s">
        <v>1747</v>
      </c>
      <c r="D364" s="218" t="s">
        <v>125</v>
      </c>
      <c r="E364" s="219" t="s">
        <v>247</v>
      </c>
      <c r="F364" s="220" t="s">
        <v>248</v>
      </c>
      <c r="G364" s="221" t="s">
        <v>158</v>
      </c>
      <c r="H364" s="222">
        <v>34.960000000000001</v>
      </c>
      <c r="I364" s="223"/>
      <c r="J364" s="224">
        <f>ROUND(I364*H364,2)</f>
        <v>0</v>
      </c>
      <c r="K364" s="225"/>
      <c r="L364" s="43"/>
      <c r="M364" s="226" t="s">
        <v>19</v>
      </c>
      <c r="N364" s="227" t="s">
        <v>45</v>
      </c>
      <c r="O364" s="83"/>
      <c r="P364" s="228">
        <f>O364*H364</f>
        <v>0</v>
      </c>
      <c r="Q364" s="228">
        <v>0</v>
      </c>
      <c r="R364" s="228">
        <f>Q364*H364</f>
        <v>0</v>
      </c>
      <c r="S364" s="228">
        <v>0</v>
      </c>
      <c r="T364" s="229">
        <f>S364*H364</f>
        <v>0</v>
      </c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  <c r="AE364" s="37"/>
      <c r="AR364" s="230" t="s">
        <v>142</v>
      </c>
      <c r="AT364" s="230" t="s">
        <v>125</v>
      </c>
      <c r="AU364" s="230" t="s">
        <v>84</v>
      </c>
      <c r="AY364" s="16" t="s">
        <v>122</v>
      </c>
      <c r="BE364" s="231">
        <f>IF(N364="základní",J364,0)</f>
        <v>0</v>
      </c>
      <c r="BF364" s="231">
        <f>IF(N364="snížená",J364,0)</f>
        <v>0</v>
      </c>
      <c r="BG364" s="231">
        <f>IF(N364="zákl. přenesená",J364,0)</f>
        <v>0</v>
      </c>
      <c r="BH364" s="231">
        <f>IF(N364="sníž. přenesená",J364,0)</f>
        <v>0</v>
      </c>
      <c r="BI364" s="231">
        <f>IF(N364="nulová",J364,0)</f>
        <v>0</v>
      </c>
      <c r="BJ364" s="16" t="s">
        <v>82</v>
      </c>
      <c r="BK364" s="231">
        <f>ROUND(I364*H364,2)</f>
        <v>0</v>
      </c>
      <c r="BL364" s="16" t="s">
        <v>142</v>
      </c>
      <c r="BM364" s="230" t="s">
        <v>1748</v>
      </c>
    </row>
    <row r="365" s="2" customFormat="1">
      <c r="A365" s="37"/>
      <c r="B365" s="38"/>
      <c r="C365" s="39"/>
      <c r="D365" s="232" t="s">
        <v>196</v>
      </c>
      <c r="E365" s="39"/>
      <c r="F365" s="233" t="s">
        <v>210</v>
      </c>
      <c r="G365" s="39"/>
      <c r="H365" s="39"/>
      <c r="I365" s="135"/>
      <c r="J365" s="39"/>
      <c r="K365" s="39"/>
      <c r="L365" s="43"/>
      <c r="M365" s="234"/>
      <c r="N365" s="235"/>
      <c r="O365" s="83"/>
      <c r="P365" s="83"/>
      <c r="Q365" s="83"/>
      <c r="R365" s="83"/>
      <c r="S365" s="83"/>
      <c r="T365" s="84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  <c r="AE365" s="37"/>
      <c r="AT365" s="16" t="s">
        <v>196</v>
      </c>
      <c r="AU365" s="16" t="s">
        <v>84</v>
      </c>
    </row>
    <row r="366" s="2" customFormat="1">
      <c r="A366" s="37"/>
      <c r="B366" s="38"/>
      <c r="C366" s="39"/>
      <c r="D366" s="232" t="s">
        <v>131</v>
      </c>
      <c r="E366" s="39"/>
      <c r="F366" s="233" t="s">
        <v>1749</v>
      </c>
      <c r="G366" s="39"/>
      <c r="H366" s="39"/>
      <c r="I366" s="135"/>
      <c r="J366" s="39"/>
      <c r="K366" s="39"/>
      <c r="L366" s="43"/>
      <c r="M366" s="234"/>
      <c r="N366" s="235"/>
      <c r="O366" s="83"/>
      <c r="P366" s="83"/>
      <c r="Q366" s="83"/>
      <c r="R366" s="83"/>
      <c r="S366" s="83"/>
      <c r="T366" s="84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  <c r="AE366" s="37"/>
      <c r="AT366" s="16" t="s">
        <v>131</v>
      </c>
      <c r="AU366" s="16" t="s">
        <v>84</v>
      </c>
    </row>
    <row r="367" s="2" customFormat="1" ht="33" customHeight="1">
      <c r="A367" s="37"/>
      <c r="B367" s="38"/>
      <c r="C367" s="218" t="s">
        <v>1750</v>
      </c>
      <c r="D367" s="218" t="s">
        <v>125</v>
      </c>
      <c r="E367" s="219" t="s">
        <v>251</v>
      </c>
      <c r="F367" s="220" t="s">
        <v>252</v>
      </c>
      <c r="G367" s="221" t="s">
        <v>158</v>
      </c>
      <c r="H367" s="222">
        <v>349.60000000000002</v>
      </c>
      <c r="I367" s="223"/>
      <c r="J367" s="224">
        <f>ROUND(I367*H367,2)</f>
        <v>0</v>
      </c>
      <c r="K367" s="225"/>
      <c r="L367" s="43"/>
      <c r="M367" s="226" t="s">
        <v>19</v>
      </c>
      <c r="N367" s="227" t="s">
        <v>45</v>
      </c>
      <c r="O367" s="83"/>
      <c r="P367" s="228">
        <f>O367*H367</f>
        <v>0</v>
      </c>
      <c r="Q367" s="228">
        <v>0</v>
      </c>
      <c r="R367" s="228">
        <f>Q367*H367</f>
        <v>0</v>
      </c>
      <c r="S367" s="228">
        <v>0</v>
      </c>
      <c r="T367" s="229">
        <f>S367*H367</f>
        <v>0</v>
      </c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  <c r="AE367" s="37"/>
      <c r="AR367" s="230" t="s">
        <v>142</v>
      </c>
      <c r="AT367" s="230" t="s">
        <v>125</v>
      </c>
      <c r="AU367" s="230" t="s">
        <v>84</v>
      </c>
      <c r="AY367" s="16" t="s">
        <v>122</v>
      </c>
      <c r="BE367" s="231">
        <f>IF(N367="základní",J367,0)</f>
        <v>0</v>
      </c>
      <c r="BF367" s="231">
        <f>IF(N367="snížená",J367,0)</f>
        <v>0</v>
      </c>
      <c r="BG367" s="231">
        <f>IF(N367="zákl. přenesená",J367,0)</f>
        <v>0</v>
      </c>
      <c r="BH367" s="231">
        <f>IF(N367="sníž. přenesená",J367,0)</f>
        <v>0</v>
      </c>
      <c r="BI367" s="231">
        <f>IF(N367="nulová",J367,0)</f>
        <v>0</v>
      </c>
      <c r="BJ367" s="16" t="s">
        <v>82</v>
      </c>
      <c r="BK367" s="231">
        <f>ROUND(I367*H367,2)</f>
        <v>0</v>
      </c>
      <c r="BL367" s="16" t="s">
        <v>142</v>
      </c>
      <c r="BM367" s="230" t="s">
        <v>1751</v>
      </c>
    </row>
    <row r="368" s="2" customFormat="1">
      <c r="A368" s="37"/>
      <c r="B368" s="38"/>
      <c r="C368" s="39"/>
      <c r="D368" s="232" t="s">
        <v>196</v>
      </c>
      <c r="E368" s="39"/>
      <c r="F368" s="233" t="s">
        <v>210</v>
      </c>
      <c r="G368" s="39"/>
      <c r="H368" s="39"/>
      <c r="I368" s="135"/>
      <c r="J368" s="39"/>
      <c r="K368" s="39"/>
      <c r="L368" s="43"/>
      <c r="M368" s="234"/>
      <c r="N368" s="235"/>
      <c r="O368" s="83"/>
      <c r="P368" s="83"/>
      <c r="Q368" s="83"/>
      <c r="R368" s="83"/>
      <c r="S368" s="83"/>
      <c r="T368" s="84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  <c r="AE368" s="37"/>
      <c r="AT368" s="16" t="s">
        <v>196</v>
      </c>
      <c r="AU368" s="16" t="s">
        <v>84</v>
      </c>
    </row>
    <row r="369" s="2" customFormat="1">
      <c r="A369" s="37"/>
      <c r="B369" s="38"/>
      <c r="C369" s="39"/>
      <c r="D369" s="232" t="s">
        <v>131</v>
      </c>
      <c r="E369" s="39"/>
      <c r="F369" s="233" t="s">
        <v>1752</v>
      </c>
      <c r="G369" s="39"/>
      <c r="H369" s="39"/>
      <c r="I369" s="135"/>
      <c r="J369" s="39"/>
      <c r="K369" s="39"/>
      <c r="L369" s="43"/>
      <c r="M369" s="234"/>
      <c r="N369" s="235"/>
      <c r="O369" s="83"/>
      <c r="P369" s="83"/>
      <c r="Q369" s="83"/>
      <c r="R369" s="83"/>
      <c r="S369" s="83"/>
      <c r="T369" s="84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  <c r="AE369" s="37"/>
      <c r="AT369" s="16" t="s">
        <v>131</v>
      </c>
      <c r="AU369" s="16" t="s">
        <v>84</v>
      </c>
    </row>
    <row r="370" s="2" customFormat="1" ht="21.75" customHeight="1">
      <c r="A370" s="37"/>
      <c r="B370" s="38"/>
      <c r="C370" s="218" t="s">
        <v>1753</v>
      </c>
      <c r="D370" s="218" t="s">
        <v>125</v>
      </c>
      <c r="E370" s="219" t="s">
        <v>604</v>
      </c>
      <c r="F370" s="220" t="s">
        <v>605</v>
      </c>
      <c r="G370" s="221" t="s">
        <v>158</v>
      </c>
      <c r="H370" s="222">
        <v>34.960000000000001</v>
      </c>
      <c r="I370" s="223"/>
      <c r="J370" s="224">
        <f>ROUND(I370*H370,2)</f>
        <v>0</v>
      </c>
      <c r="K370" s="225"/>
      <c r="L370" s="43"/>
      <c r="M370" s="226" t="s">
        <v>19</v>
      </c>
      <c r="N370" s="227" t="s">
        <v>45</v>
      </c>
      <c r="O370" s="83"/>
      <c r="P370" s="228">
        <f>O370*H370</f>
        <v>0</v>
      </c>
      <c r="Q370" s="228">
        <v>0</v>
      </c>
      <c r="R370" s="228">
        <f>Q370*H370</f>
        <v>0</v>
      </c>
      <c r="S370" s="228">
        <v>0</v>
      </c>
      <c r="T370" s="229">
        <f>S370*H370</f>
        <v>0</v>
      </c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  <c r="AE370" s="37"/>
      <c r="AR370" s="230" t="s">
        <v>142</v>
      </c>
      <c r="AT370" s="230" t="s">
        <v>125</v>
      </c>
      <c r="AU370" s="230" t="s">
        <v>84</v>
      </c>
      <c r="AY370" s="16" t="s">
        <v>122</v>
      </c>
      <c r="BE370" s="231">
        <f>IF(N370="základní",J370,0)</f>
        <v>0</v>
      </c>
      <c r="BF370" s="231">
        <f>IF(N370="snížená",J370,0)</f>
        <v>0</v>
      </c>
      <c r="BG370" s="231">
        <f>IF(N370="zákl. přenesená",J370,0)</f>
        <v>0</v>
      </c>
      <c r="BH370" s="231">
        <f>IF(N370="sníž. přenesená",J370,0)</f>
        <v>0</v>
      </c>
      <c r="BI370" s="231">
        <f>IF(N370="nulová",J370,0)</f>
        <v>0</v>
      </c>
      <c r="BJ370" s="16" t="s">
        <v>82</v>
      </c>
      <c r="BK370" s="231">
        <f>ROUND(I370*H370,2)</f>
        <v>0</v>
      </c>
      <c r="BL370" s="16" t="s">
        <v>142</v>
      </c>
      <c r="BM370" s="230" t="s">
        <v>1754</v>
      </c>
    </row>
    <row r="371" s="2" customFormat="1">
      <c r="A371" s="37"/>
      <c r="B371" s="38"/>
      <c r="C371" s="39"/>
      <c r="D371" s="232" t="s">
        <v>196</v>
      </c>
      <c r="E371" s="39"/>
      <c r="F371" s="233" t="s">
        <v>607</v>
      </c>
      <c r="G371" s="39"/>
      <c r="H371" s="39"/>
      <c r="I371" s="135"/>
      <c r="J371" s="39"/>
      <c r="K371" s="39"/>
      <c r="L371" s="43"/>
      <c r="M371" s="234"/>
      <c r="N371" s="235"/>
      <c r="O371" s="83"/>
      <c r="P371" s="83"/>
      <c r="Q371" s="83"/>
      <c r="R371" s="83"/>
      <c r="S371" s="83"/>
      <c r="T371" s="84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  <c r="AE371" s="37"/>
      <c r="AT371" s="16" t="s">
        <v>196</v>
      </c>
      <c r="AU371" s="16" t="s">
        <v>84</v>
      </c>
    </row>
    <row r="372" s="2" customFormat="1">
      <c r="A372" s="37"/>
      <c r="B372" s="38"/>
      <c r="C372" s="39"/>
      <c r="D372" s="232" t="s">
        <v>131</v>
      </c>
      <c r="E372" s="39"/>
      <c r="F372" s="233" t="s">
        <v>1755</v>
      </c>
      <c r="G372" s="39"/>
      <c r="H372" s="39"/>
      <c r="I372" s="135"/>
      <c r="J372" s="39"/>
      <c r="K372" s="39"/>
      <c r="L372" s="43"/>
      <c r="M372" s="234"/>
      <c r="N372" s="235"/>
      <c r="O372" s="83"/>
      <c r="P372" s="83"/>
      <c r="Q372" s="83"/>
      <c r="R372" s="83"/>
      <c r="S372" s="83"/>
      <c r="T372" s="84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  <c r="AE372" s="37"/>
      <c r="AT372" s="16" t="s">
        <v>131</v>
      </c>
      <c r="AU372" s="16" t="s">
        <v>84</v>
      </c>
    </row>
    <row r="373" s="2" customFormat="1" ht="16.5" customHeight="1">
      <c r="A373" s="37"/>
      <c r="B373" s="38"/>
      <c r="C373" s="236" t="s">
        <v>896</v>
      </c>
      <c r="D373" s="236" t="s">
        <v>155</v>
      </c>
      <c r="E373" s="237" t="s">
        <v>1756</v>
      </c>
      <c r="F373" s="238" t="s">
        <v>1757</v>
      </c>
      <c r="G373" s="239" t="s">
        <v>226</v>
      </c>
      <c r="H373" s="240">
        <v>33.560000000000002</v>
      </c>
      <c r="I373" s="241"/>
      <c r="J373" s="242">
        <f>ROUND(I373*H373,2)</f>
        <v>0</v>
      </c>
      <c r="K373" s="243"/>
      <c r="L373" s="244"/>
      <c r="M373" s="245" t="s">
        <v>19</v>
      </c>
      <c r="N373" s="246" t="s">
        <v>45</v>
      </c>
      <c r="O373" s="83"/>
      <c r="P373" s="228">
        <f>O373*H373</f>
        <v>0</v>
      </c>
      <c r="Q373" s="228">
        <v>1</v>
      </c>
      <c r="R373" s="228">
        <f>Q373*H373</f>
        <v>33.560000000000002</v>
      </c>
      <c r="S373" s="228">
        <v>0</v>
      </c>
      <c r="T373" s="229">
        <f>S373*H373</f>
        <v>0</v>
      </c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  <c r="AE373" s="37"/>
      <c r="AR373" s="230" t="s">
        <v>159</v>
      </c>
      <c r="AT373" s="230" t="s">
        <v>155</v>
      </c>
      <c r="AU373" s="230" t="s">
        <v>84</v>
      </c>
      <c r="AY373" s="16" t="s">
        <v>122</v>
      </c>
      <c r="BE373" s="231">
        <f>IF(N373="základní",J373,0)</f>
        <v>0</v>
      </c>
      <c r="BF373" s="231">
        <f>IF(N373="snížená",J373,0)</f>
        <v>0</v>
      </c>
      <c r="BG373" s="231">
        <f>IF(N373="zákl. přenesená",J373,0)</f>
        <v>0</v>
      </c>
      <c r="BH373" s="231">
        <f>IF(N373="sníž. přenesená",J373,0)</f>
        <v>0</v>
      </c>
      <c r="BI373" s="231">
        <f>IF(N373="nulová",J373,0)</f>
        <v>0</v>
      </c>
      <c r="BJ373" s="16" t="s">
        <v>82</v>
      </c>
      <c r="BK373" s="231">
        <f>ROUND(I373*H373,2)</f>
        <v>0</v>
      </c>
      <c r="BL373" s="16" t="s">
        <v>142</v>
      </c>
      <c r="BM373" s="230" t="s">
        <v>1758</v>
      </c>
    </row>
    <row r="374" s="2" customFormat="1">
      <c r="A374" s="37"/>
      <c r="B374" s="38"/>
      <c r="C374" s="39"/>
      <c r="D374" s="232" t="s">
        <v>131</v>
      </c>
      <c r="E374" s="39"/>
      <c r="F374" s="233" t="s">
        <v>1759</v>
      </c>
      <c r="G374" s="39"/>
      <c r="H374" s="39"/>
      <c r="I374" s="135"/>
      <c r="J374" s="39"/>
      <c r="K374" s="39"/>
      <c r="L374" s="43"/>
      <c r="M374" s="234"/>
      <c r="N374" s="235"/>
      <c r="O374" s="83"/>
      <c r="P374" s="83"/>
      <c r="Q374" s="83"/>
      <c r="R374" s="83"/>
      <c r="S374" s="83"/>
      <c r="T374" s="84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  <c r="AE374" s="37"/>
      <c r="AT374" s="16" t="s">
        <v>131</v>
      </c>
      <c r="AU374" s="16" t="s">
        <v>84</v>
      </c>
    </row>
    <row r="375" s="12" customFormat="1" ht="22.8" customHeight="1">
      <c r="A375" s="12"/>
      <c r="B375" s="202"/>
      <c r="C375" s="203"/>
      <c r="D375" s="204" t="s">
        <v>73</v>
      </c>
      <c r="E375" s="216" t="s">
        <v>917</v>
      </c>
      <c r="F375" s="216" t="s">
        <v>1760</v>
      </c>
      <c r="G375" s="203"/>
      <c r="H375" s="203"/>
      <c r="I375" s="206"/>
      <c r="J375" s="217">
        <f>BK375</f>
        <v>0</v>
      </c>
      <c r="K375" s="203"/>
      <c r="L375" s="208"/>
      <c r="M375" s="209"/>
      <c r="N375" s="210"/>
      <c r="O375" s="210"/>
      <c r="P375" s="211">
        <f>SUM(P376:P393)</f>
        <v>0</v>
      </c>
      <c r="Q375" s="210"/>
      <c r="R375" s="211">
        <f>SUM(R376:R393)</f>
        <v>1.74563</v>
      </c>
      <c r="S375" s="210"/>
      <c r="T375" s="212">
        <f>SUM(T376:T393)</f>
        <v>0</v>
      </c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R375" s="213" t="s">
        <v>82</v>
      </c>
      <c r="AT375" s="214" t="s">
        <v>73</v>
      </c>
      <c r="AU375" s="214" t="s">
        <v>82</v>
      </c>
      <c r="AY375" s="213" t="s">
        <v>122</v>
      </c>
      <c r="BK375" s="215">
        <f>SUM(BK376:BK393)</f>
        <v>0</v>
      </c>
    </row>
    <row r="376" s="2" customFormat="1" ht="16.5" customHeight="1">
      <c r="A376" s="37"/>
      <c r="B376" s="38"/>
      <c r="C376" s="218" t="s">
        <v>1761</v>
      </c>
      <c r="D376" s="218" t="s">
        <v>125</v>
      </c>
      <c r="E376" s="219" t="s">
        <v>1511</v>
      </c>
      <c r="F376" s="220" t="s">
        <v>1512</v>
      </c>
      <c r="G376" s="221" t="s">
        <v>141</v>
      </c>
      <c r="H376" s="222">
        <v>1039</v>
      </c>
      <c r="I376" s="223"/>
      <c r="J376" s="224">
        <f>ROUND(I376*H376,2)</f>
        <v>0</v>
      </c>
      <c r="K376" s="225"/>
      <c r="L376" s="43"/>
      <c r="M376" s="226" t="s">
        <v>19</v>
      </c>
      <c r="N376" s="227" t="s">
        <v>45</v>
      </c>
      <c r="O376" s="83"/>
      <c r="P376" s="228">
        <f>O376*H376</f>
        <v>0</v>
      </c>
      <c r="Q376" s="228">
        <v>0</v>
      </c>
      <c r="R376" s="228">
        <f>Q376*H376</f>
        <v>0</v>
      </c>
      <c r="S376" s="228">
        <v>0</v>
      </c>
      <c r="T376" s="229">
        <f>S376*H376</f>
        <v>0</v>
      </c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  <c r="AE376" s="37"/>
      <c r="AR376" s="230" t="s">
        <v>142</v>
      </c>
      <c r="AT376" s="230" t="s">
        <v>125</v>
      </c>
      <c r="AU376" s="230" t="s">
        <v>84</v>
      </c>
      <c r="AY376" s="16" t="s">
        <v>122</v>
      </c>
      <c r="BE376" s="231">
        <f>IF(N376="základní",J376,0)</f>
        <v>0</v>
      </c>
      <c r="BF376" s="231">
        <f>IF(N376="snížená",J376,0)</f>
        <v>0</v>
      </c>
      <c r="BG376" s="231">
        <f>IF(N376="zákl. přenesená",J376,0)</f>
        <v>0</v>
      </c>
      <c r="BH376" s="231">
        <f>IF(N376="sníž. přenesená",J376,0)</f>
        <v>0</v>
      </c>
      <c r="BI376" s="231">
        <f>IF(N376="nulová",J376,0)</f>
        <v>0</v>
      </c>
      <c r="BJ376" s="16" t="s">
        <v>82</v>
      </c>
      <c r="BK376" s="231">
        <f>ROUND(I376*H376,2)</f>
        <v>0</v>
      </c>
      <c r="BL376" s="16" t="s">
        <v>142</v>
      </c>
      <c r="BM376" s="230" t="s">
        <v>1762</v>
      </c>
    </row>
    <row r="377" s="2" customFormat="1">
      <c r="A377" s="37"/>
      <c r="B377" s="38"/>
      <c r="C377" s="39"/>
      <c r="D377" s="232" t="s">
        <v>131</v>
      </c>
      <c r="E377" s="39"/>
      <c r="F377" s="233" t="s">
        <v>1763</v>
      </c>
      <c r="G377" s="39"/>
      <c r="H377" s="39"/>
      <c r="I377" s="135"/>
      <c r="J377" s="39"/>
      <c r="K377" s="39"/>
      <c r="L377" s="43"/>
      <c r="M377" s="234"/>
      <c r="N377" s="235"/>
      <c r="O377" s="83"/>
      <c r="P377" s="83"/>
      <c r="Q377" s="83"/>
      <c r="R377" s="83"/>
      <c r="S377" s="83"/>
      <c r="T377" s="84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  <c r="AE377" s="37"/>
      <c r="AT377" s="16" t="s">
        <v>131</v>
      </c>
      <c r="AU377" s="16" t="s">
        <v>84</v>
      </c>
    </row>
    <row r="378" s="2" customFormat="1" ht="16.5" customHeight="1">
      <c r="A378" s="37"/>
      <c r="B378" s="38"/>
      <c r="C378" s="236" t="s">
        <v>867</v>
      </c>
      <c r="D378" s="236" t="s">
        <v>155</v>
      </c>
      <c r="E378" s="237" t="s">
        <v>1256</v>
      </c>
      <c r="F378" s="238" t="s">
        <v>1257</v>
      </c>
      <c r="G378" s="239" t="s">
        <v>158</v>
      </c>
      <c r="H378" s="240">
        <v>7.7930000000000001</v>
      </c>
      <c r="I378" s="241"/>
      <c r="J378" s="242">
        <f>ROUND(I378*H378,2)</f>
        <v>0</v>
      </c>
      <c r="K378" s="243"/>
      <c r="L378" s="244"/>
      <c r="M378" s="245" t="s">
        <v>19</v>
      </c>
      <c r="N378" s="246" t="s">
        <v>45</v>
      </c>
      <c r="O378" s="83"/>
      <c r="P378" s="228">
        <f>O378*H378</f>
        <v>0</v>
      </c>
      <c r="Q378" s="228">
        <v>0.22</v>
      </c>
      <c r="R378" s="228">
        <f>Q378*H378</f>
        <v>1.7144600000000001</v>
      </c>
      <c r="S378" s="228">
        <v>0</v>
      </c>
      <c r="T378" s="229">
        <f>S378*H378</f>
        <v>0</v>
      </c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  <c r="AE378" s="37"/>
      <c r="AR378" s="230" t="s">
        <v>159</v>
      </c>
      <c r="AT378" s="230" t="s">
        <v>155</v>
      </c>
      <c r="AU378" s="230" t="s">
        <v>84</v>
      </c>
      <c r="AY378" s="16" t="s">
        <v>122</v>
      </c>
      <c r="BE378" s="231">
        <f>IF(N378="základní",J378,0)</f>
        <v>0</v>
      </c>
      <c r="BF378" s="231">
        <f>IF(N378="snížená",J378,0)</f>
        <v>0</v>
      </c>
      <c r="BG378" s="231">
        <f>IF(N378="zákl. přenesená",J378,0)</f>
        <v>0</v>
      </c>
      <c r="BH378" s="231">
        <f>IF(N378="sníž. přenesená",J378,0)</f>
        <v>0</v>
      </c>
      <c r="BI378" s="231">
        <f>IF(N378="nulová",J378,0)</f>
        <v>0</v>
      </c>
      <c r="BJ378" s="16" t="s">
        <v>82</v>
      </c>
      <c r="BK378" s="231">
        <f>ROUND(I378*H378,2)</f>
        <v>0</v>
      </c>
      <c r="BL378" s="16" t="s">
        <v>142</v>
      </c>
      <c r="BM378" s="230" t="s">
        <v>1764</v>
      </c>
    </row>
    <row r="379" s="2" customFormat="1">
      <c r="A379" s="37"/>
      <c r="B379" s="38"/>
      <c r="C379" s="39"/>
      <c r="D379" s="232" t="s">
        <v>131</v>
      </c>
      <c r="E379" s="39"/>
      <c r="F379" s="233" t="s">
        <v>1259</v>
      </c>
      <c r="G379" s="39"/>
      <c r="H379" s="39"/>
      <c r="I379" s="135"/>
      <c r="J379" s="39"/>
      <c r="K379" s="39"/>
      <c r="L379" s="43"/>
      <c r="M379" s="234"/>
      <c r="N379" s="235"/>
      <c r="O379" s="83"/>
      <c r="P379" s="83"/>
      <c r="Q379" s="83"/>
      <c r="R379" s="83"/>
      <c r="S379" s="83"/>
      <c r="T379" s="84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  <c r="AE379" s="37"/>
      <c r="AT379" s="16" t="s">
        <v>131</v>
      </c>
      <c r="AU379" s="16" t="s">
        <v>84</v>
      </c>
    </row>
    <row r="380" s="13" customFormat="1">
      <c r="A380" s="13"/>
      <c r="B380" s="255"/>
      <c r="C380" s="256"/>
      <c r="D380" s="232" t="s">
        <v>682</v>
      </c>
      <c r="E380" s="256"/>
      <c r="F380" s="257" t="s">
        <v>1765</v>
      </c>
      <c r="G380" s="256"/>
      <c r="H380" s="258">
        <v>7.7930000000000001</v>
      </c>
      <c r="I380" s="259"/>
      <c r="J380" s="256"/>
      <c r="K380" s="256"/>
      <c r="L380" s="260"/>
      <c r="M380" s="261"/>
      <c r="N380" s="262"/>
      <c r="O380" s="262"/>
      <c r="P380" s="262"/>
      <c r="Q380" s="262"/>
      <c r="R380" s="262"/>
      <c r="S380" s="262"/>
      <c r="T380" s="26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T380" s="264" t="s">
        <v>682</v>
      </c>
      <c r="AU380" s="264" t="s">
        <v>84</v>
      </c>
      <c r="AV380" s="13" t="s">
        <v>84</v>
      </c>
      <c r="AW380" s="13" t="s">
        <v>4</v>
      </c>
      <c r="AX380" s="13" t="s">
        <v>82</v>
      </c>
      <c r="AY380" s="264" t="s">
        <v>122</v>
      </c>
    </row>
    <row r="381" s="2" customFormat="1" ht="16.5" customHeight="1">
      <c r="A381" s="37"/>
      <c r="B381" s="38"/>
      <c r="C381" s="218" t="s">
        <v>870</v>
      </c>
      <c r="D381" s="218" t="s">
        <v>125</v>
      </c>
      <c r="E381" s="219" t="s">
        <v>1431</v>
      </c>
      <c r="F381" s="220" t="s">
        <v>1432</v>
      </c>
      <c r="G381" s="221" t="s">
        <v>141</v>
      </c>
      <c r="H381" s="222">
        <v>1039</v>
      </c>
      <c r="I381" s="223"/>
      <c r="J381" s="224">
        <f>ROUND(I381*H381,2)</f>
        <v>0</v>
      </c>
      <c r="K381" s="225"/>
      <c r="L381" s="43"/>
      <c r="M381" s="226" t="s">
        <v>19</v>
      </c>
      <c r="N381" s="227" t="s">
        <v>45</v>
      </c>
      <c r="O381" s="83"/>
      <c r="P381" s="228">
        <f>O381*H381</f>
        <v>0</v>
      </c>
      <c r="Q381" s="228">
        <v>0</v>
      </c>
      <c r="R381" s="228">
        <f>Q381*H381</f>
        <v>0</v>
      </c>
      <c r="S381" s="228">
        <v>0</v>
      </c>
      <c r="T381" s="229">
        <f>S381*H381</f>
        <v>0</v>
      </c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  <c r="AE381" s="37"/>
      <c r="AR381" s="230" t="s">
        <v>142</v>
      </c>
      <c r="AT381" s="230" t="s">
        <v>125</v>
      </c>
      <c r="AU381" s="230" t="s">
        <v>84</v>
      </c>
      <c r="AY381" s="16" t="s">
        <v>122</v>
      </c>
      <c r="BE381" s="231">
        <f>IF(N381="základní",J381,0)</f>
        <v>0</v>
      </c>
      <c r="BF381" s="231">
        <f>IF(N381="snížená",J381,0)</f>
        <v>0</v>
      </c>
      <c r="BG381" s="231">
        <f>IF(N381="zákl. přenesená",J381,0)</f>
        <v>0</v>
      </c>
      <c r="BH381" s="231">
        <f>IF(N381="sníž. přenesená",J381,0)</f>
        <v>0</v>
      </c>
      <c r="BI381" s="231">
        <f>IF(N381="nulová",J381,0)</f>
        <v>0</v>
      </c>
      <c r="BJ381" s="16" t="s">
        <v>82</v>
      </c>
      <c r="BK381" s="231">
        <f>ROUND(I381*H381,2)</f>
        <v>0</v>
      </c>
      <c r="BL381" s="16" t="s">
        <v>142</v>
      </c>
      <c r="BM381" s="230" t="s">
        <v>1766</v>
      </c>
    </row>
    <row r="382" s="2" customFormat="1" ht="21.75" customHeight="1">
      <c r="A382" s="37"/>
      <c r="B382" s="38"/>
      <c r="C382" s="218" t="s">
        <v>876</v>
      </c>
      <c r="D382" s="218" t="s">
        <v>125</v>
      </c>
      <c r="E382" s="219" t="s">
        <v>1767</v>
      </c>
      <c r="F382" s="220" t="s">
        <v>1768</v>
      </c>
      <c r="G382" s="221" t="s">
        <v>141</v>
      </c>
      <c r="H382" s="222">
        <v>1039</v>
      </c>
      <c r="I382" s="223"/>
      <c r="J382" s="224">
        <f>ROUND(I382*H382,2)</f>
        <v>0</v>
      </c>
      <c r="K382" s="225"/>
      <c r="L382" s="43"/>
      <c r="M382" s="226" t="s">
        <v>19</v>
      </c>
      <c r="N382" s="227" t="s">
        <v>45</v>
      </c>
      <c r="O382" s="83"/>
      <c r="P382" s="228">
        <f>O382*H382</f>
        <v>0</v>
      </c>
      <c r="Q382" s="228">
        <v>0</v>
      </c>
      <c r="R382" s="228">
        <f>Q382*H382</f>
        <v>0</v>
      </c>
      <c r="S382" s="228">
        <v>0</v>
      </c>
      <c r="T382" s="229">
        <f>S382*H382</f>
        <v>0</v>
      </c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  <c r="AE382" s="37"/>
      <c r="AR382" s="230" t="s">
        <v>142</v>
      </c>
      <c r="AT382" s="230" t="s">
        <v>125</v>
      </c>
      <c r="AU382" s="230" t="s">
        <v>84</v>
      </c>
      <c r="AY382" s="16" t="s">
        <v>122</v>
      </c>
      <c r="BE382" s="231">
        <f>IF(N382="základní",J382,0)</f>
        <v>0</v>
      </c>
      <c r="BF382" s="231">
        <f>IF(N382="snížená",J382,0)</f>
        <v>0</v>
      </c>
      <c r="BG382" s="231">
        <f>IF(N382="zákl. přenesená",J382,0)</f>
        <v>0</v>
      </c>
      <c r="BH382" s="231">
        <f>IF(N382="sníž. přenesená",J382,0)</f>
        <v>0</v>
      </c>
      <c r="BI382" s="231">
        <f>IF(N382="nulová",J382,0)</f>
        <v>0</v>
      </c>
      <c r="BJ382" s="16" t="s">
        <v>82</v>
      </c>
      <c r="BK382" s="231">
        <f>ROUND(I382*H382,2)</f>
        <v>0</v>
      </c>
      <c r="BL382" s="16" t="s">
        <v>142</v>
      </c>
      <c r="BM382" s="230" t="s">
        <v>1769</v>
      </c>
    </row>
    <row r="383" s="2" customFormat="1">
      <c r="A383" s="37"/>
      <c r="B383" s="38"/>
      <c r="C383" s="39"/>
      <c r="D383" s="232" t="s">
        <v>196</v>
      </c>
      <c r="E383" s="39"/>
      <c r="F383" s="233" t="s">
        <v>1770</v>
      </c>
      <c r="G383" s="39"/>
      <c r="H383" s="39"/>
      <c r="I383" s="135"/>
      <c r="J383" s="39"/>
      <c r="K383" s="39"/>
      <c r="L383" s="43"/>
      <c r="M383" s="234"/>
      <c r="N383" s="235"/>
      <c r="O383" s="83"/>
      <c r="P383" s="83"/>
      <c r="Q383" s="83"/>
      <c r="R383" s="83"/>
      <c r="S383" s="83"/>
      <c r="T383" s="84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  <c r="AE383" s="37"/>
      <c r="AT383" s="16" t="s">
        <v>196</v>
      </c>
      <c r="AU383" s="16" t="s">
        <v>84</v>
      </c>
    </row>
    <row r="384" s="2" customFormat="1">
      <c r="A384" s="37"/>
      <c r="B384" s="38"/>
      <c r="C384" s="39"/>
      <c r="D384" s="232" t="s">
        <v>131</v>
      </c>
      <c r="E384" s="39"/>
      <c r="F384" s="233" t="s">
        <v>1726</v>
      </c>
      <c r="G384" s="39"/>
      <c r="H384" s="39"/>
      <c r="I384" s="135"/>
      <c r="J384" s="39"/>
      <c r="K384" s="39"/>
      <c r="L384" s="43"/>
      <c r="M384" s="234"/>
      <c r="N384" s="235"/>
      <c r="O384" s="83"/>
      <c r="P384" s="83"/>
      <c r="Q384" s="83"/>
      <c r="R384" s="83"/>
      <c r="S384" s="83"/>
      <c r="T384" s="84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  <c r="AE384" s="37"/>
      <c r="AT384" s="16" t="s">
        <v>131</v>
      </c>
      <c r="AU384" s="16" t="s">
        <v>84</v>
      </c>
    </row>
    <row r="385" s="2" customFormat="1" ht="16.5" customHeight="1">
      <c r="A385" s="37"/>
      <c r="B385" s="38"/>
      <c r="C385" s="236" t="s">
        <v>1771</v>
      </c>
      <c r="D385" s="236" t="s">
        <v>155</v>
      </c>
      <c r="E385" s="237" t="s">
        <v>1728</v>
      </c>
      <c r="F385" s="238" t="s">
        <v>1729</v>
      </c>
      <c r="G385" s="239" t="s">
        <v>745</v>
      </c>
      <c r="H385" s="240">
        <v>31.170000000000002</v>
      </c>
      <c r="I385" s="241"/>
      <c r="J385" s="242">
        <f>ROUND(I385*H385,2)</f>
        <v>0</v>
      </c>
      <c r="K385" s="243"/>
      <c r="L385" s="244"/>
      <c r="M385" s="245" t="s">
        <v>19</v>
      </c>
      <c r="N385" s="246" t="s">
        <v>45</v>
      </c>
      <c r="O385" s="83"/>
      <c r="P385" s="228">
        <f>O385*H385</f>
        <v>0</v>
      </c>
      <c r="Q385" s="228">
        <v>0.001</v>
      </c>
      <c r="R385" s="228">
        <f>Q385*H385</f>
        <v>0.031170000000000003</v>
      </c>
      <c r="S385" s="228">
        <v>0</v>
      </c>
      <c r="T385" s="229">
        <f>S385*H385</f>
        <v>0</v>
      </c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  <c r="AE385" s="37"/>
      <c r="AR385" s="230" t="s">
        <v>159</v>
      </c>
      <c r="AT385" s="230" t="s">
        <v>155</v>
      </c>
      <c r="AU385" s="230" t="s">
        <v>84</v>
      </c>
      <c r="AY385" s="16" t="s">
        <v>122</v>
      </c>
      <c r="BE385" s="231">
        <f>IF(N385="základní",J385,0)</f>
        <v>0</v>
      </c>
      <c r="BF385" s="231">
        <f>IF(N385="snížená",J385,0)</f>
        <v>0</v>
      </c>
      <c r="BG385" s="231">
        <f>IF(N385="zákl. přenesená",J385,0)</f>
        <v>0</v>
      </c>
      <c r="BH385" s="231">
        <f>IF(N385="sníž. přenesená",J385,0)</f>
        <v>0</v>
      </c>
      <c r="BI385" s="231">
        <f>IF(N385="nulová",J385,0)</f>
        <v>0</v>
      </c>
      <c r="BJ385" s="16" t="s">
        <v>82</v>
      </c>
      <c r="BK385" s="231">
        <f>ROUND(I385*H385,2)</f>
        <v>0</v>
      </c>
      <c r="BL385" s="16" t="s">
        <v>142</v>
      </c>
      <c r="BM385" s="230" t="s">
        <v>1772</v>
      </c>
    </row>
    <row r="386" s="2" customFormat="1">
      <c r="A386" s="37"/>
      <c r="B386" s="38"/>
      <c r="C386" s="39"/>
      <c r="D386" s="232" t="s">
        <v>131</v>
      </c>
      <c r="E386" s="39"/>
      <c r="F386" s="233" t="s">
        <v>1731</v>
      </c>
      <c r="G386" s="39"/>
      <c r="H386" s="39"/>
      <c r="I386" s="135"/>
      <c r="J386" s="39"/>
      <c r="K386" s="39"/>
      <c r="L386" s="43"/>
      <c r="M386" s="234"/>
      <c r="N386" s="235"/>
      <c r="O386" s="83"/>
      <c r="P386" s="83"/>
      <c r="Q386" s="83"/>
      <c r="R386" s="83"/>
      <c r="S386" s="83"/>
      <c r="T386" s="84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  <c r="AE386" s="37"/>
      <c r="AT386" s="16" t="s">
        <v>131</v>
      </c>
      <c r="AU386" s="16" t="s">
        <v>84</v>
      </c>
    </row>
    <row r="387" s="2" customFormat="1" ht="16.5" customHeight="1">
      <c r="A387" s="37"/>
      <c r="B387" s="38"/>
      <c r="C387" s="218" t="s">
        <v>1773</v>
      </c>
      <c r="D387" s="218" t="s">
        <v>125</v>
      </c>
      <c r="E387" s="219" t="s">
        <v>1431</v>
      </c>
      <c r="F387" s="220" t="s">
        <v>1432</v>
      </c>
      <c r="G387" s="221" t="s">
        <v>141</v>
      </c>
      <c r="H387" s="222">
        <v>1039</v>
      </c>
      <c r="I387" s="223"/>
      <c r="J387" s="224">
        <f>ROUND(I387*H387,2)</f>
        <v>0</v>
      </c>
      <c r="K387" s="225"/>
      <c r="L387" s="43"/>
      <c r="M387" s="226" t="s">
        <v>19</v>
      </c>
      <c r="N387" s="227" t="s">
        <v>45</v>
      </c>
      <c r="O387" s="83"/>
      <c r="P387" s="228">
        <f>O387*H387</f>
        <v>0</v>
      </c>
      <c r="Q387" s="228">
        <v>0</v>
      </c>
      <c r="R387" s="228">
        <f>Q387*H387</f>
        <v>0</v>
      </c>
      <c r="S387" s="228">
        <v>0</v>
      </c>
      <c r="T387" s="229">
        <f>S387*H387</f>
        <v>0</v>
      </c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  <c r="AE387" s="37"/>
      <c r="AR387" s="230" t="s">
        <v>142</v>
      </c>
      <c r="AT387" s="230" t="s">
        <v>125</v>
      </c>
      <c r="AU387" s="230" t="s">
        <v>84</v>
      </c>
      <c r="AY387" s="16" t="s">
        <v>122</v>
      </c>
      <c r="BE387" s="231">
        <f>IF(N387="základní",J387,0)</f>
        <v>0</v>
      </c>
      <c r="BF387" s="231">
        <f>IF(N387="snížená",J387,0)</f>
        <v>0</v>
      </c>
      <c r="BG387" s="231">
        <f>IF(N387="zákl. přenesená",J387,0)</f>
        <v>0</v>
      </c>
      <c r="BH387" s="231">
        <f>IF(N387="sníž. přenesená",J387,0)</f>
        <v>0</v>
      </c>
      <c r="BI387" s="231">
        <f>IF(N387="nulová",J387,0)</f>
        <v>0</v>
      </c>
      <c r="BJ387" s="16" t="s">
        <v>82</v>
      </c>
      <c r="BK387" s="231">
        <f>ROUND(I387*H387,2)</f>
        <v>0</v>
      </c>
      <c r="BL387" s="16" t="s">
        <v>142</v>
      </c>
      <c r="BM387" s="230" t="s">
        <v>1774</v>
      </c>
    </row>
    <row r="388" s="2" customFormat="1" ht="16.5" customHeight="1">
      <c r="A388" s="37"/>
      <c r="B388" s="38"/>
      <c r="C388" s="218" t="s">
        <v>1775</v>
      </c>
      <c r="D388" s="218" t="s">
        <v>125</v>
      </c>
      <c r="E388" s="219" t="s">
        <v>1735</v>
      </c>
      <c r="F388" s="220" t="s">
        <v>1736</v>
      </c>
      <c r="G388" s="221" t="s">
        <v>141</v>
      </c>
      <c r="H388" s="222">
        <v>2078</v>
      </c>
      <c r="I388" s="223"/>
      <c r="J388" s="224">
        <f>ROUND(I388*H388,2)</f>
        <v>0</v>
      </c>
      <c r="K388" s="225"/>
      <c r="L388" s="43"/>
      <c r="M388" s="226" t="s">
        <v>19</v>
      </c>
      <c r="N388" s="227" t="s">
        <v>45</v>
      </c>
      <c r="O388" s="83"/>
      <c r="P388" s="228">
        <f>O388*H388</f>
        <v>0</v>
      </c>
      <c r="Q388" s="228">
        <v>0</v>
      </c>
      <c r="R388" s="228">
        <f>Q388*H388</f>
        <v>0</v>
      </c>
      <c r="S388" s="228">
        <v>0</v>
      </c>
      <c r="T388" s="229">
        <f>S388*H388</f>
        <v>0</v>
      </c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  <c r="AE388" s="37"/>
      <c r="AR388" s="230" t="s">
        <v>142</v>
      </c>
      <c r="AT388" s="230" t="s">
        <v>125</v>
      </c>
      <c r="AU388" s="230" t="s">
        <v>84</v>
      </c>
      <c r="AY388" s="16" t="s">
        <v>122</v>
      </c>
      <c r="BE388" s="231">
        <f>IF(N388="základní",J388,0)</f>
        <v>0</v>
      </c>
      <c r="BF388" s="231">
        <f>IF(N388="snížená",J388,0)</f>
        <v>0</v>
      </c>
      <c r="BG388" s="231">
        <f>IF(N388="zákl. přenesená",J388,0)</f>
        <v>0</v>
      </c>
      <c r="BH388" s="231">
        <f>IF(N388="sníž. přenesená",J388,0)</f>
        <v>0</v>
      </c>
      <c r="BI388" s="231">
        <f>IF(N388="nulová",J388,0)</f>
        <v>0</v>
      </c>
      <c r="BJ388" s="16" t="s">
        <v>82</v>
      </c>
      <c r="BK388" s="231">
        <f>ROUND(I388*H388,2)</f>
        <v>0</v>
      </c>
      <c r="BL388" s="16" t="s">
        <v>142</v>
      </c>
      <c r="BM388" s="230" t="s">
        <v>1776</v>
      </c>
    </row>
    <row r="389" s="2" customFormat="1">
      <c r="A389" s="37"/>
      <c r="B389" s="38"/>
      <c r="C389" s="39"/>
      <c r="D389" s="232" t="s">
        <v>131</v>
      </c>
      <c r="E389" s="39"/>
      <c r="F389" s="233" t="s">
        <v>1399</v>
      </c>
      <c r="G389" s="39"/>
      <c r="H389" s="39"/>
      <c r="I389" s="135"/>
      <c r="J389" s="39"/>
      <c r="K389" s="39"/>
      <c r="L389" s="43"/>
      <c r="M389" s="234"/>
      <c r="N389" s="235"/>
      <c r="O389" s="83"/>
      <c r="P389" s="83"/>
      <c r="Q389" s="83"/>
      <c r="R389" s="83"/>
      <c r="S389" s="83"/>
      <c r="T389" s="84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  <c r="AE389" s="37"/>
      <c r="AT389" s="16" t="s">
        <v>131</v>
      </c>
      <c r="AU389" s="16" t="s">
        <v>84</v>
      </c>
    </row>
    <row r="390" s="13" customFormat="1">
      <c r="A390" s="13"/>
      <c r="B390" s="255"/>
      <c r="C390" s="256"/>
      <c r="D390" s="232" t="s">
        <v>682</v>
      </c>
      <c r="E390" s="256"/>
      <c r="F390" s="257" t="s">
        <v>1777</v>
      </c>
      <c r="G390" s="256"/>
      <c r="H390" s="258">
        <v>2078</v>
      </c>
      <c r="I390" s="259"/>
      <c r="J390" s="256"/>
      <c r="K390" s="256"/>
      <c r="L390" s="260"/>
      <c r="M390" s="261"/>
      <c r="N390" s="262"/>
      <c r="O390" s="262"/>
      <c r="P390" s="262"/>
      <c r="Q390" s="262"/>
      <c r="R390" s="262"/>
      <c r="S390" s="262"/>
      <c r="T390" s="26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T390" s="264" t="s">
        <v>682</v>
      </c>
      <c r="AU390" s="264" t="s">
        <v>84</v>
      </c>
      <c r="AV390" s="13" t="s">
        <v>84</v>
      </c>
      <c r="AW390" s="13" t="s">
        <v>4</v>
      </c>
      <c r="AX390" s="13" t="s">
        <v>82</v>
      </c>
      <c r="AY390" s="264" t="s">
        <v>122</v>
      </c>
    </row>
    <row r="391" s="2" customFormat="1" ht="16.5" customHeight="1">
      <c r="A391" s="37"/>
      <c r="B391" s="38"/>
      <c r="C391" s="218" t="s">
        <v>907</v>
      </c>
      <c r="D391" s="218" t="s">
        <v>125</v>
      </c>
      <c r="E391" s="219" t="s">
        <v>1500</v>
      </c>
      <c r="F391" s="220" t="s">
        <v>1501</v>
      </c>
      <c r="G391" s="221" t="s">
        <v>158</v>
      </c>
      <c r="H391" s="222">
        <v>207.80000000000001</v>
      </c>
      <c r="I391" s="223"/>
      <c r="J391" s="224">
        <f>ROUND(I391*H391,2)</f>
        <v>0</v>
      </c>
      <c r="K391" s="225"/>
      <c r="L391" s="43"/>
      <c r="M391" s="226" t="s">
        <v>19</v>
      </c>
      <c r="N391" s="227" t="s">
        <v>45</v>
      </c>
      <c r="O391" s="83"/>
      <c r="P391" s="228">
        <f>O391*H391</f>
        <v>0</v>
      </c>
      <c r="Q391" s="228">
        <v>0</v>
      </c>
      <c r="R391" s="228">
        <f>Q391*H391</f>
        <v>0</v>
      </c>
      <c r="S391" s="228">
        <v>0</v>
      </c>
      <c r="T391" s="229">
        <f>S391*H391</f>
        <v>0</v>
      </c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  <c r="AE391" s="37"/>
      <c r="AR391" s="230" t="s">
        <v>142</v>
      </c>
      <c r="AT391" s="230" t="s">
        <v>125</v>
      </c>
      <c r="AU391" s="230" t="s">
        <v>84</v>
      </c>
      <c r="AY391" s="16" t="s">
        <v>122</v>
      </c>
      <c r="BE391" s="231">
        <f>IF(N391="základní",J391,0)</f>
        <v>0</v>
      </c>
      <c r="BF391" s="231">
        <f>IF(N391="snížená",J391,0)</f>
        <v>0</v>
      </c>
      <c r="BG391" s="231">
        <f>IF(N391="zákl. přenesená",J391,0)</f>
        <v>0</v>
      </c>
      <c r="BH391" s="231">
        <f>IF(N391="sníž. přenesená",J391,0)</f>
        <v>0</v>
      </c>
      <c r="BI391" s="231">
        <f>IF(N391="nulová",J391,0)</f>
        <v>0</v>
      </c>
      <c r="BJ391" s="16" t="s">
        <v>82</v>
      </c>
      <c r="BK391" s="231">
        <f>ROUND(I391*H391,2)</f>
        <v>0</v>
      </c>
      <c r="BL391" s="16" t="s">
        <v>142</v>
      </c>
      <c r="BM391" s="230" t="s">
        <v>1778</v>
      </c>
    </row>
    <row r="392" s="2" customFormat="1">
      <c r="A392" s="37"/>
      <c r="B392" s="38"/>
      <c r="C392" s="39"/>
      <c r="D392" s="232" t="s">
        <v>131</v>
      </c>
      <c r="E392" s="39"/>
      <c r="F392" s="233" t="s">
        <v>1779</v>
      </c>
      <c r="G392" s="39"/>
      <c r="H392" s="39"/>
      <c r="I392" s="135"/>
      <c r="J392" s="39"/>
      <c r="K392" s="39"/>
      <c r="L392" s="43"/>
      <c r="M392" s="234"/>
      <c r="N392" s="235"/>
      <c r="O392" s="83"/>
      <c r="P392" s="83"/>
      <c r="Q392" s="83"/>
      <c r="R392" s="83"/>
      <c r="S392" s="83"/>
      <c r="T392" s="84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  <c r="AE392" s="37"/>
      <c r="AT392" s="16" t="s">
        <v>131</v>
      </c>
      <c r="AU392" s="16" t="s">
        <v>84</v>
      </c>
    </row>
    <row r="393" s="2" customFormat="1" ht="16.5" customHeight="1">
      <c r="A393" s="37"/>
      <c r="B393" s="38"/>
      <c r="C393" s="236" t="s">
        <v>911</v>
      </c>
      <c r="D393" s="236" t="s">
        <v>155</v>
      </c>
      <c r="E393" s="237" t="s">
        <v>1321</v>
      </c>
      <c r="F393" s="238" t="s">
        <v>1322</v>
      </c>
      <c r="G393" s="239" t="s">
        <v>158</v>
      </c>
      <c r="H393" s="240">
        <v>207.80000000000001</v>
      </c>
      <c r="I393" s="241"/>
      <c r="J393" s="242">
        <f>ROUND(I393*H393,2)</f>
        <v>0</v>
      </c>
      <c r="K393" s="243"/>
      <c r="L393" s="244"/>
      <c r="M393" s="245" t="s">
        <v>19</v>
      </c>
      <c r="N393" s="246" t="s">
        <v>45</v>
      </c>
      <c r="O393" s="83"/>
      <c r="P393" s="228">
        <f>O393*H393</f>
        <v>0</v>
      </c>
      <c r="Q393" s="228">
        <v>0</v>
      </c>
      <c r="R393" s="228">
        <f>Q393*H393</f>
        <v>0</v>
      </c>
      <c r="S393" s="228">
        <v>0</v>
      </c>
      <c r="T393" s="229">
        <f>S393*H393</f>
        <v>0</v>
      </c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  <c r="AE393" s="37"/>
      <c r="AR393" s="230" t="s">
        <v>159</v>
      </c>
      <c r="AT393" s="230" t="s">
        <v>155</v>
      </c>
      <c r="AU393" s="230" t="s">
        <v>84</v>
      </c>
      <c r="AY393" s="16" t="s">
        <v>122</v>
      </c>
      <c r="BE393" s="231">
        <f>IF(N393="základní",J393,0)</f>
        <v>0</v>
      </c>
      <c r="BF393" s="231">
        <f>IF(N393="snížená",J393,0)</f>
        <v>0</v>
      </c>
      <c r="BG393" s="231">
        <f>IF(N393="zákl. přenesená",J393,0)</f>
        <v>0</v>
      </c>
      <c r="BH393" s="231">
        <f>IF(N393="sníž. přenesená",J393,0)</f>
        <v>0</v>
      </c>
      <c r="BI393" s="231">
        <f>IF(N393="nulová",J393,0)</f>
        <v>0</v>
      </c>
      <c r="BJ393" s="16" t="s">
        <v>82</v>
      </c>
      <c r="BK393" s="231">
        <f>ROUND(I393*H393,2)</f>
        <v>0</v>
      </c>
      <c r="BL393" s="16" t="s">
        <v>142</v>
      </c>
      <c r="BM393" s="230" t="s">
        <v>1780</v>
      </c>
    </row>
    <row r="394" s="12" customFormat="1" ht="22.8" customHeight="1">
      <c r="A394" s="12"/>
      <c r="B394" s="202"/>
      <c r="C394" s="203"/>
      <c r="D394" s="204" t="s">
        <v>73</v>
      </c>
      <c r="E394" s="216" t="s">
        <v>938</v>
      </c>
      <c r="F394" s="216" t="s">
        <v>170</v>
      </c>
      <c r="G394" s="203"/>
      <c r="H394" s="203"/>
      <c r="I394" s="206"/>
      <c r="J394" s="217">
        <f>BK394</f>
        <v>0</v>
      </c>
      <c r="K394" s="203"/>
      <c r="L394" s="208"/>
      <c r="M394" s="209"/>
      <c r="N394" s="210"/>
      <c r="O394" s="210"/>
      <c r="P394" s="211">
        <f>SUM(P395:P396)</f>
        <v>0</v>
      </c>
      <c r="Q394" s="210"/>
      <c r="R394" s="211">
        <f>SUM(R395:R396)</f>
        <v>0</v>
      </c>
      <c r="S394" s="210"/>
      <c r="T394" s="212">
        <f>SUM(T395:T396)</f>
        <v>0</v>
      </c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R394" s="213" t="s">
        <v>82</v>
      </c>
      <c r="AT394" s="214" t="s">
        <v>73</v>
      </c>
      <c r="AU394" s="214" t="s">
        <v>82</v>
      </c>
      <c r="AY394" s="213" t="s">
        <v>122</v>
      </c>
      <c r="BK394" s="215">
        <f>SUM(BK395:BK396)</f>
        <v>0</v>
      </c>
    </row>
    <row r="395" s="2" customFormat="1" ht="16.5" customHeight="1">
      <c r="A395" s="37"/>
      <c r="B395" s="38"/>
      <c r="C395" s="218" t="s">
        <v>892</v>
      </c>
      <c r="D395" s="218" t="s">
        <v>125</v>
      </c>
      <c r="E395" s="219" t="s">
        <v>172</v>
      </c>
      <c r="F395" s="220" t="s">
        <v>173</v>
      </c>
      <c r="G395" s="221" t="s">
        <v>128</v>
      </c>
      <c r="H395" s="222">
        <v>1</v>
      </c>
      <c r="I395" s="223"/>
      <c r="J395" s="224">
        <f>ROUND(I395*H395,2)</f>
        <v>0</v>
      </c>
      <c r="K395" s="225"/>
      <c r="L395" s="43"/>
      <c r="M395" s="226" t="s">
        <v>19</v>
      </c>
      <c r="N395" s="227" t="s">
        <v>45</v>
      </c>
      <c r="O395" s="83"/>
      <c r="P395" s="228">
        <f>O395*H395</f>
        <v>0</v>
      </c>
      <c r="Q395" s="228">
        <v>0</v>
      </c>
      <c r="R395" s="228">
        <f>Q395*H395</f>
        <v>0</v>
      </c>
      <c r="S395" s="228">
        <v>0</v>
      </c>
      <c r="T395" s="229">
        <f>S395*H395</f>
        <v>0</v>
      </c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  <c r="AE395" s="37"/>
      <c r="AR395" s="230" t="s">
        <v>129</v>
      </c>
      <c r="AT395" s="230" t="s">
        <v>125</v>
      </c>
      <c r="AU395" s="230" t="s">
        <v>84</v>
      </c>
      <c r="AY395" s="16" t="s">
        <v>122</v>
      </c>
      <c r="BE395" s="231">
        <f>IF(N395="základní",J395,0)</f>
        <v>0</v>
      </c>
      <c r="BF395" s="231">
        <f>IF(N395="snížená",J395,0)</f>
        <v>0</v>
      </c>
      <c r="BG395" s="231">
        <f>IF(N395="zákl. přenesená",J395,0)</f>
        <v>0</v>
      </c>
      <c r="BH395" s="231">
        <f>IF(N395="sníž. přenesená",J395,0)</f>
        <v>0</v>
      </c>
      <c r="BI395" s="231">
        <f>IF(N395="nulová",J395,0)</f>
        <v>0</v>
      </c>
      <c r="BJ395" s="16" t="s">
        <v>82</v>
      </c>
      <c r="BK395" s="231">
        <f>ROUND(I395*H395,2)</f>
        <v>0</v>
      </c>
      <c r="BL395" s="16" t="s">
        <v>129</v>
      </c>
      <c r="BM395" s="230" t="s">
        <v>1781</v>
      </c>
    </row>
    <row r="396" s="2" customFormat="1">
      <c r="A396" s="37"/>
      <c r="B396" s="38"/>
      <c r="C396" s="39"/>
      <c r="D396" s="232" t="s">
        <v>131</v>
      </c>
      <c r="E396" s="39"/>
      <c r="F396" s="233" t="s">
        <v>175</v>
      </c>
      <c r="G396" s="39"/>
      <c r="H396" s="39"/>
      <c r="I396" s="135"/>
      <c r="J396" s="39"/>
      <c r="K396" s="39"/>
      <c r="L396" s="43"/>
      <c r="M396" s="247"/>
      <c r="N396" s="248"/>
      <c r="O396" s="249"/>
      <c r="P396" s="249"/>
      <c r="Q396" s="249"/>
      <c r="R396" s="249"/>
      <c r="S396" s="249"/>
      <c r="T396" s="250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  <c r="AE396" s="37"/>
      <c r="AT396" s="16" t="s">
        <v>131</v>
      </c>
      <c r="AU396" s="16" t="s">
        <v>84</v>
      </c>
    </row>
    <row r="397" s="2" customFormat="1" ht="6.96" customHeight="1">
      <c r="A397" s="37"/>
      <c r="B397" s="58"/>
      <c r="C397" s="59"/>
      <c r="D397" s="59"/>
      <c r="E397" s="59"/>
      <c r="F397" s="59"/>
      <c r="G397" s="59"/>
      <c r="H397" s="59"/>
      <c r="I397" s="165"/>
      <c r="J397" s="59"/>
      <c r="K397" s="59"/>
      <c r="L397" s="43"/>
      <c r="M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  <c r="AE397" s="37"/>
    </row>
  </sheetData>
  <sheetProtection sheet="1" autoFilter="0" formatColumns="0" formatRows="0" objects="1" scenarios="1" spinCount="100000" saltValue="HT0Ra9GAUVR2xPo6TKDJhwwdXt93aXQuSNn01Oza1Laux8e78wvsUel8wlQcUZurDYV1xnKI8J1uI4cVHx/MwA==" hashValue="o8JmaF5raGiJW5ZGL6F2fKivwySv22PLnRM8q1T+7EMUZQU1BaE4BJYzZ6ZHyn58pTt+6NslhHGQ6+4418myCA==" algorithmName="SHA-512" password="CC35"/>
  <autoFilter ref="C91:K396"/>
  <mergeCells count="9">
    <mergeCell ref="E7:H7"/>
    <mergeCell ref="E9:H9"/>
    <mergeCell ref="E18:H18"/>
    <mergeCell ref="E27:H27"/>
    <mergeCell ref="E48:H48"/>
    <mergeCell ref="E50:H50"/>
    <mergeCell ref="E82:H82"/>
    <mergeCell ref="E84:H84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" style="1" customWidth="1"/>
    <col min="8" max="8" width="11.5" style="1" customWidth="1"/>
    <col min="9" max="9" width="20.16016" style="127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I2" s="12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96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30"/>
      <c r="J3" s="129"/>
      <c r="K3" s="129"/>
      <c r="L3" s="19"/>
      <c r="AT3" s="16" t="s">
        <v>84</v>
      </c>
    </row>
    <row r="4" s="1" customFormat="1" ht="24.96" customHeight="1">
      <c r="B4" s="19"/>
      <c r="D4" s="131" t="s">
        <v>97</v>
      </c>
      <c r="I4" s="127"/>
      <c r="L4" s="19"/>
      <c r="M4" s="132" t="s">
        <v>10</v>
      </c>
      <c r="AT4" s="16" t="s">
        <v>4</v>
      </c>
    </row>
    <row r="5" s="1" customFormat="1" ht="6.96" customHeight="1">
      <c r="B5" s="19"/>
      <c r="I5" s="127"/>
      <c r="L5" s="19"/>
    </row>
    <row r="6" s="1" customFormat="1" ht="12" customHeight="1">
      <c r="B6" s="19"/>
      <c r="D6" s="133" t="s">
        <v>16</v>
      </c>
      <c r="I6" s="127"/>
      <c r="L6" s="19"/>
    </row>
    <row r="7" s="1" customFormat="1" ht="16.5" customHeight="1">
      <c r="B7" s="19"/>
      <c r="E7" s="134" t="str">
        <f>'Rekapitulace stavby'!K6</f>
        <v>Park u soudu v Náchodě</v>
      </c>
      <c r="F7" s="133"/>
      <c r="G7" s="133"/>
      <c r="H7" s="133"/>
      <c r="I7" s="127"/>
      <c r="L7" s="19"/>
    </row>
    <row r="8" s="2" customFormat="1" ht="12" customHeight="1">
      <c r="A8" s="37"/>
      <c r="B8" s="43"/>
      <c r="C8" s="37"/>
      <c r="D8" s="133" t="s">
        <v>98</v>
      </c>
      <c r="E8" s="37"/>
      <c r="F8" s="37"/>
      <c r="G8" s="37"/>
      <c r="H8" s="37"/>
      <c r="I8" s="135"/>
      <c r="J8" s="37"/>
      <c r="K8" s="37"/>
      <c r="L8" s="136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37" t="s">
        <v>1782</v>
      </c>
      <c r="F9" s="37"/>
      <c r="G9" s="37"/>
      <c r="H9" s="37"/>
      <c r="I9" s="135"/>
      <c r="J9" s="37"/>
      <c r="K9" s="37"/>
      <c r="L9" s="136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135"/>
      <c r="J10" s="37"/>
      <c r="K10" s="37"/>
      <c r="L10" s="136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3" t="s">
        <v>18</v>
      </c>
      <c r="E11" s="37"/>
      <c r="F11" s="138" t="s">
        <v>19</v>
      </c>
      <c r="G11" s="37"/>
      <c r="H11" s="37"/>
      <c r="I11" s="139" t="s">
        <v>20</v>
      </c>
      <c r="J11" s="138" t="s">
        <v>19</v>
      </c>
      <c r="K11" s="37"/>
      <c r="L11" s="136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3" t="s">
        <v>21</v>
      </c>
      <c r="E12" s="37"/>
      <c r="F12" s="138" t="s">
        <v>22</v>
      </c>
      <c r="G12" s="37"/>
      <c r="H12" s="37"/>
      <c r="I12" s="139" t="s">
        <v>23</v>
      </c>
      <c r="J12" s="140" t="str">
        <f>'Rekapitulace stavby'!AN8</f>
        <v>22. 6. 2020</v>
      </c>
      <c r="K12" s="37"/>
      <c r="L12" s="136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135"/>
      <c r="J13" s="37"/>
      <c r="K13" s="37"/>
      <c r="L13" s="136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3" t="s">
        <v>25</v>
      </c>
      <c r="E14" s="37"/>
      <c r="F14" s="37"/>
      <c r="G14" s="37"/>
      <c r="H14" s="37"/>
      <c r="I14" s="139" t="s">
        <v>26</v>
      </c>
      <c r="J14" s="138" t="str">
        <f>IF('Rekapitulace stavby'!AN10="","",'Rekapitulace stavby'!AN10)</f>
        <v>00272868</v>
      </c>
      <c r="K14" s="37"/>
      <c r="L14" s="136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38" t="str">
        <f>IF('Rekapitulace stavby'!E11="","",'Rekapitulace stavby'!E11)</f>
        <v>město Náchod</v>
      </c>
      <c r="F15" s="37"/>
      <c r="G15" s="37"/>
      <c r="H15" s="37"/>
      <c r="I15" s="139" t="s">
        <v>29</v>
      </c>
      <c r="J15" s="138" t="str">
        <f>IF('Rekapitulace stavby'!AN11="","",'Rekapitulace stavby'!AN11)</f>
        <v/>
      </c>
      <c r="K15" s="37"/>
      <c r="L15" s="136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135"/>
      <c r="J16" s="37"/>
      <c r="K16" s="37"/>
      <c r="L16" s="136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3" t="s">
        <v>30</v>
      </c>
      <c r="E17" s="37"/>
      <c r="F17" s="37"/>
      <c r="G17" s="37"/>
      <c r="H17" s="37"/>
      <c r="I17" s="139" t="s">
        <v>26</v>
      </c>
      <c r="J17" s="32" t="str">
        <f>'Rekapitulace stavby'!AN13</f>
        <v>Vyplň údaj</v>
      </c>
      <c r="K17" s="37"/>
      <c r="L17" s="136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38"/>
      <c r="G18" s="138"/>
      <c r="H18" s="138"/>
      <c r="I18" s="139" t="s">
        <v>29</v>
      </c>
      <c r="J18" s="32" t="str">
        <f>'Rekapitulace stavby'!AN14</f>
        <v>Vyplň údaj</v>
      </c>
      <c r="K18" s="37"/>
      <c r="L18" s="136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135"/>
      <c r="J19" s="37"/>
      <c r="K19" s="37"/>
      <c r="L19" s="136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3" t="s">
        <v>32</v>
      </c>
      <c r="E20" s="37"/>
      <c r="F20" s="37"/>
      <c r="G20" s="37"/>
      <c r="H20" s="37"/>
      <c r="I20" s="139" t="s">
        <v>26</v>
      </c>
      <c r="J20" s="138" t="str">
        <f>IF('Rekapitulace stavby'!AN16="","",'Rekapitulace stavby'!AN16)</f>
        <v/>
      </c>
      <c r="K20" s="37"/>
      <c r="L20" s="136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38" t="str">
        <f>IF('Rekapitulace stavby'!E17="","",'Rekapitulace stavby'!E17)</f>
        <v xml:space="preserve"> </v>
      </c>
      <c r="F21" s="37"/>
      <c r="G21" s="37"/>
      <c r="H21" s="37"/>
      <c r="I21" s="139" t="s">
        <v>29</v>
      </c>
      <c r="J21" s="138" t="str">
        <f>IF('Rekapitulace stavby'!AN17="","",'Rekapitulace stavby'!AN17)</f>
        <v/>
      </c>
      <c r="K21" s="37"/>
      <c r="L21" s="136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135"/>
      <c r="J22" s="37"/>
      <c r="K22" s="37"/>
      <c r="L22" s="136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3" t="s">
        <v>34</v>
      </c>
      <c r="E23" s="37"/>
      <c r="F23" s="37"/>
      <c r="G23" s="37"/>
      <c r="H23" s="37"/>
      <c r="I23" s="139" t="s">
        <v>26</v>
      </c>
      <c r="J23" s="138" t="s">
        <v>35</v>
      </c>
      <c r="K23" s="37"/>
      <c r="L23" s="136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38" t="s">
        <v>36</v>
      </c>
      <c r="F24" s="37"/>
      <c r="G24" s="37"/>
      <c r="H24" s="37"/>
      <c r="I24" s="139" t="s">
        <v>29</v>
      </c>
      <c r="J24" s="138" t="s">
        <v>37</v>
      </c>
      <c r="K24" s="37"/>
      <c r="L24" s="136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135"/>
      <c r="J25" s="37"/>
      <c r="K25" s="37"/>
      <c r="L25" s="136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3" t="s">
        <v>38</v>
      </c>
      <c r="E26" s="37"/>
      <c r="F26" s="37"/>
      <c r="G26" s="37"/>
      <c r="H26" s="37"/>
      <c r="I26" s="135"/>
      <c r="J26" s="37"/>
      <c r="K26" s="37"/>
      <c r="L26" s="136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1"/>
      <c r="B27" s="142"/>
      <c r="C27" s="141"/>
      <c r="D27" s="141"/>
      <c r="E27" s="143" t="s">
        <v>19</v>
      </c>
      <c r="F27" s="143"/>
      <c r="G27" s="143"/>
      <c r="H27" s="143"/>
      <c r="I27" s="144"/>
      <c r="J27" s="141"/>
      <c r="K27" s="141"/>
      <c r="L27" s="145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135"/>
      <c r="J28" s="37"/>
      <c r="K28" s="37"/>
      <c r="L28" s="136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6"/>
      <c r="E29" s="146"/>
      <c r="F29" s="146"/>
      <c r="G29" s="146"/>
      <c r="H29" s="146"/>
      <c r="I29" s="147"/>
      <c r="J29" s="146"/>
      <c r="K29" s="146"/>
      <c r="L29" s="136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8" t="s">
        <v>40</v>
      </c>
      <c r="E30" s="37"/>
      <c r="F30" s="37"/>
      <c r="G30" s="37"/>
      <c r="H30" s="37"/>
      <c r="I30" s="135"/>
      <c r="J30" s="149">
        <f>ROUND(J83, 2)</f>
        <v>0</v>
      </c>
      <c r="K30" s="37"/>
      <c r="L30" s="136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6"/>
      <c r="E31" s="146"/>
      <c r="F31" s="146"/>
      <c r="G31" s="146"/>
      <c r="H31" s="146"/>
      <c r="I31" s="147"/>
      <c r="J31" s="146"/>
      <c r="K31" s="146"/>
      <c r="L31" s="136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0" t="s">
        <v>42</v>
      </c>
      <c r="G32" s="37"/>
      <c r="H32" s="37"/>
      <c r="I32" s="151" t="s">
        <v>41</v>
      </c>
      <c r="J32" s="150" t="s">
        <v>43</v>
      </c>
      <c r="K32" s="37"/>
      <c r="L32" s="136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44</v>
      </c>
      <c r="E33" s="133" t="s">
        <v>45</v>
      </c>
      <c r="F33" s="153">
        <f>ROUND((SUM(BE83:BE93)),  2)</f>
        <v>0</v>
      </c>
      <c r="G33" s="37"/>
      <c r="H33" s="37"/>
      <c r="I33" s="154">
        <v>0.20999999999999999</v>
      </c>
      <c r="J33" s="153">
        <f>ROUND(((SUM(BE83:BE93))*I33),  2)</f>
        <v>0</v>
      </c>
      <c r="K33" s="37"/>
      <c r="L33" s="136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3" t="s">
        <v>46</v>
      </c>
      <c r="F34" s="153">
        <f>ROUND((SUM(BF83:BF93)),  2)</f>
        <v>0</v>
      </c>
      <c r="G34" s="37"/>
      <c r="H34" s="37"/>
      <c r="I34" s="154">
        <v>0.14999999999999999</v>
      </c>
      <c r="J34" s="153">
        <f>ROUND(((SUM(BF83:BF93))*I34),  2)</f>
        <v>0</v>
      </c>
      <c r="K34" s="37"/>
      <c r="L34" s="136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3" t="s">
        <v>47</v>
      </c>
      <c r="F35" s="153">
        <f>ROUND((SUM(BG83:BG93)),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136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3" t="s">
        <v>48</v>
      </c>
      <c r="F36" s="153">
        <f>ROUND((SUM(BH83:BH93)),  2)</f>
        <v>0</v>
      </c>
      <c r="G36" s="37"/>
      <c r="H36" s="37"/>
      <c r="I36" s="154">
        <v>0.14999999999999999</v>
      </c>
      <c r="J36" s="153">
        <f>0</f>
        <v>0</v>
      </c>
      <c r="K36" s="37"/>
      <c r="L36" s="136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3" t="s">
        <v>49</v>
      </c>
      <c r="F37" s="153">
        <f>ROUND((SUM(BI83:BI93)),  2)</f>
        <v>0</v>
      </c>
      <c r="G37" s="37"/>
      <c r="H37" s="37"/>
      <c r="I37" s="154">
        <v>0</v>
      </c>
      <c r="J37" s="153">
        <f>0</f>
        <v>0</v>
      </c>
      <c r="K37" s="37"/>
      <c r="L37" s="136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135"/>
      <c r="J38" s="37"/>
      <c r="K38" s="37"/>
      <c r="L38" s="136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50</v>
      </c>
      <c r="E39" s="157"/>
      <c r="F39" s="157"/>
      <c r="G39" s="158" t="s">
        <v>51</v>
      </c>
      <c r="H39" s="159" t="s">
        <v>52</v>
      </c>
      <c r="I39" s="160"/>
      <c r="J39" s="161">
        <f>SUM(J30:J37)</f>
        <v>0</v>
      </c>
      <c r="K39" s="162"/>
      <c r="L39" s="136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163"/>
      <c r="C40" s="164"/>
      <c r="D40" s="164"/>
      <c r="E40" s="164"/>
      <c r="F40" s="164"/>
      <c r="G40" s="164"/>
      <c r="H40" s="164"/>
      <c r="I40" s="165"/>
      <c r="J40" s="164"/>
      <c r="K40" s="164"/>
      <c r="L40" s="136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4" s="2" customFormat="1" ht="6.96" customHeight="1">
      <c r="A44" s="37"/>
      <c r="B44" s="166"/>
      <c r="C44" s="167"/>
      <c r="D44" s="167"/>
      <c r="E44" s="167"/>
      <c r="F44" s="167"/>
      <c r="G44" s="167"/>
      <c r="H44" s="167"/>
      <c r="I44" s="168"/>
      <c r="J44" s="167"/>
      <c r="K44" s="167"/>
      <c r="L44" s="136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</row>
    <row r="45" s="2" customFormat="1" ht="24.96" customHeight="1">
      <c r="A45" s="37"/>
      <c r="B45" s="38"/>
      <c r="C45" s="22" t="s">
        <v>100</v>
      </c>
      <c r="D45" s="39"/>
      <c r="E45" s="39"/>
      <c r="F45" s="39"/>
      <c r="G45" s="39"/>
      <c r="H45" s="39"/>
      <c r="I45" s="135"/>
      <c r="J45" s="39"/>
      <c r="K45" s="39"/>
      <c r="L45" s="136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</row>
    <row r="46" s="2" customFormat="1" ht="6.96" customHeight="1">
      <c r="A46" s="37"/>
      <c r="B46" s="38"/>
      <c r="C46" s="39"/>
      <c r="D46" s="39"/>
      <c r="E46" s="39"/>
      <c r="F46" s="39"/>
      <c r="G46" s="39"/>
      <c r="H46" s="39"/>
      <c r="I46" s="135"/>
      <c r="J46" s="39"/>
      <c r="K46" s="39"/>
      <c r="L46" s="136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="2" customFormat="1" ht="12" customHeight="1">
      <c r="A47" s="37"/>
      <c r="B47" s="38"/>
      <c r="C47" s="31" t="s">
        <v>16</v>
      </c>
      <c r="D47" s="39"/>
      <c r="E47" s="39"/>
      <c r="F47" s="39"/>
      <c r="G47" s="39"/>
      <c r="H47" s="39"/>
      <c r="I47" s="135"/>
      <c r="J47" s="39"/>
      <c r="K47" s="39"/>
      <c r="L47" s="136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="2" customFormat="1" ht="16.5" customHeight="1">
      <c r="A48" s="37"/>
      <c r="B48" s="38"/>
      <c r="C48" s="39"/>
      <c r="D48" s="39"/>
      <c r="E48" s="169" t="str">
        <f>E7</f>
        <v>Park u soudu v Náchodě</v>
      </c>
      <c r="F48" s="31"/>
      <c r="G48" s="31"/>
      <c r="H48" s="31"/>
      <c r="I48" s="135"/>
      <c r="J48" s="39"/>
      <c r="K48" s="39"/>
      <c r="L48" s="136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="2" customFormat="1" ht="12" customHeight="1">
      <c r="A49" s="37"/>
      <c r="B49" s="38"/>
      <c r="C49" s="31" t="s">
        <v>98</v>
      </c>
      <c r="D49" s="39"/>
      <c r="E49" s="39"/>
      <c r="F49" s="39"/>
      <c r="G49" s="39"/>
      <c r="H49" s="39"/>
      <c r="I49" s="135"/>
      <c r="J49" s="39"/>
      <c r="K49" s="39"/>
      <c r="L49" s="136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="2" customFormat="1" ht="16.5" customHeight="1">
      <c r="A50" s="37"/>
      <c r="B50" s="38"/>
      <c r="C50" s="39"/>
      <c r="D50" s="39"/>
      <c r="E50" s="68" t="str">
        <f>E9</f>
        <v>SO 04 - VRN</v>
      </c>
      <c r="F50" s="39"/>
      <c r="G50" s="39"/>
      <c r="H50" s="39"/>
      <c r="I50" s="135"/>
      <c r="J50" s="39"/>
      <c r="K50" s="39"/>
      <c r="L50" s="136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="2" customFormat="1" ht="6.96" customHeight="1">
      <c r="A51" s="37"/>
      <c r="B51" s="38"/>
      <c r="C51" s="39"/>
      <c r="D51" s="39"/>
      <c r="E51" s="39"/>
      <c r="F51" s="39"/>
      <c r="G51" s="39"/>
      <c r="H51" s="39"/>
      <c r="I51" s="135"/>
      <c r="J51" s="39"/>
      <c r="K51" s="39"/>
      <c r="L51" s="136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</row>
    <row r="52" s="2" customFormat="1" ht="12" customHeight="1">
      <c r="A52" s="37"/>
      <c r="B52" s="38"/>
      <c r="C52" s="31" t="s">
        <v>21</v>
      </c>
      <c r="D52" s="39"/>
      <c r="E52" s="39"/>
      <c r="F52" s="26" t="str">
        <f>F12</f>
        <v xml:space="preserve"> </v>
      </c>
      <c r="G52" s="39"/>
      <c r="H52" s="39"/>
      <c r="I52" s="139" t="s">
        <v>23</v>
      </c>
      <c r="J52" s="71" t="str">
        <f>IF(J12="","",J12)</f>
        <v>22. 6. 2020</v>
      </c>
      <c r="K52" s="39"/>
      <c r="L52" s="136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="2" customFormat="1" ht="6.96" customHeight="1">
      <c r="A53" s="37"/>
      <c r="B53" s="38"/>
      <c r="C53" s="39"/>
      <c r="D53" s="39"/>
      <c r="E53" s="39"/>
      <c r="F53" s="39"/>
      <c r="G53" s="39"/>
      <c r="H53" s="39"/>
      <c r="I53" s="135"/>
      <c r="J53" s="39"/>
      <c r="K53" s="39"/>
      <c r="L53" s="136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="2" customFormat="1" ht="15.15" customHeight="1">
      <c r="A54" s="37"/>
      <c r="B54" s="38"/>
      <c r="C54" s="31" t="s">
        <v>25</v>
      </c>
      <c r="D54" s="39"/>
      <c r="E54" s="39"/>
      <c r="F54" s="26" t="str">
        <f>E15</f>
        <v>město Náchod</v>
      </c>
      <c r="G54" s="39"/>
      <c r="H54" s="39"/>
      <c r="I54" s="139" t="s">
        <v>32</v>
      </c>
      <c r="J54" s="35" t="str">
        <f>E21</f>
        <v xml:space="preserve"> </v>
      </c>
      <c r="K54" s="39"/>
      <c r="L54" s="136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="2" customFormat="1" ht="15.15" customHeight="1">
      <c r="A55" s="37"/>
      <c r="B55" s="38"/>
      <c r="C55" s="31" t="s">
        <v>30</v>
      </c>
      <c r="D55" s="39"/>
      <c r="E55" s="39"/>
      <c r="F55" s="26" t="str">
        <f>IF(E18="","",E18)</f>
        <v>Vyplň údaj</v>
      </c>
      <c r="G55" s="39"/>
      <c r="H55" s="39"/>
      <c r="I55" s="139" t="s">
        <v>34</v>
      </c>
      <c r="J55" s="35" t="str">
        <f>E24</f>
        <v>greeen4plan s.r.o.</v>
      </c>
      <c r="K55" s="39"/>
      <c r="L55" s="136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s="2" customFormat="1" ht="10.32" customHeight="1">
      <c r="A56" s="37"/>
      <c r="B56" s="38"/>
      <c r="C56" s="39"/>
      <c r="D56" s="39"/>
      <c r="E56" s="39"/>
      <c r="F56" s="39"/>
      <c r="G56" s="39"/>
      <c r="H56" s="39"/>
      <c r="I56" s="135"/>
      <c r="J56" s="39"/>
      <c r="K56" s="39"/>
      <c r="L56" s="136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="2" customFormat="1" ht="29.28" customHeight="1">
      <c r="A57" s="37"/>
      <c r="B57" s="38"/>
      <c r="C57" s="170" t="s">
        <v>101</v>
      </c>
      <c r="D57" s="171"/>
      <c r="E57" s="171"/>
      <c r="F57" s="171"/>
      <c r="G57" s="171"/>
      <c r="H57" s="171"/>
      <c r="I57" s="172"/>
      <c r="J57" s="173" t="s">
        <v>102</v>
      </c>
      <c r="K57" s="171"/>
      <c r="L57" s="136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="2" customFormat="1" ht="10.32" customHeight="1">
      <c r="A58" s="37"/>
      <c r="B58" s="38"/>
      <c r="C58" s="39"/>
      <c r="D58" s="39"/>
      <c r="E58" s="39"/>
      <c r="F58" s="39"/>
      <c r="G58" s="39"/>
      <c r="H58" s="39"/>
      <c r="I58" s="135"/>
      <c r="J58" s="39"/>
      <c r="K58" s="39"/>
      <c r="L58" s="136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="2" customFormat="1" ht="22.8" customHeight="1">
      <c r="A59" s="37"/>
      <c r="B59" s="38"/>
      <c r="C59" s="174" t="s">
        <v>72</v>
      </c>
      <c r="D59" s="39"/>
      <c r="E59" s="39"/>
      <c r="F59" s="39"/>
      <c r="G59" s="39"/>
      <c r="H59" s="39"/>
      <c r="I59" s="135"/>
      <c r="J59" s="101">
        <f>J83</f>
        <v>0</v>
      </c>
      <c r="K59" s="39"/>
      <c r="L59" s="136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U59" s="16" t="s">
        <v>103</v>
      </c>
    </row>
    <row r="60" s="9" customFormat="1" ht="24.96" customHeight="1">
      <c r="A60" s="9"/>
      <c r="B60" s="175"/>
      <c r="C60" s="176"/>
      <c r="D60" s="177" t="s">
        <v>1783</v>
      </c>
      <c r="E60" s="178"/>
      <c r="F60" s="178"/>
      <c r="G60" s="178"/>
      <c r="H60" s="178"/>
      <c r="I60" s="179"/>
      <c r="J60" s="180">
        <f>J84</f>
        <v>0</v>
      </c>
      <c r="K60" s="176"/>
      <c r="L60" s="18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82"/>
      <c r="C61" s="183"/>
      <c r="D61" s="184" t="s">
        <v>1784</v>
      </c>
      <c r="E61" s="185"/>
      <c r="F61" s="185"/>
      <c r="G61" s="185"/>
      <c r="H61" s="185"/>
      <c r="I61" s="186"/>
      <c r="J61" s="187">
        <f>J85</f>
        <v>0</v>
      </c>
      <c r="K61" s="183"/>
      <c r="L61" s="18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82"/>
      <c r="C62" s="183"/>
      <c r="D62" s="184" t="s">
        <v>1785</v>
      </c>
      <c r="E62" s="185"/>
      <c r="F62" s="185"/>
      <c r="G62" s="185"/>
      <c r="H62" s="185"/>
      <c r="I62" s="186"/>
      <c r="J62" s="187">
        <f>J88</f>
        <v>0</v>
      </c>
      <c r="K62" s="183"/>
      <c r="L62" s="18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82"/>
      <c r="C63" s="183"/>
      <c r="D63" s="184" t="s">
        <v>1786</v>
      </c>
      <c r="E63" s="185"/>
      <c r="F63" s="185"/>
      <c r="G63" s="185"/>
      <c r="H63" s="185"/>
      <c r="I63" s="186"/>
      <c r="J63" s="187">
        <f>J92</f>
        <v>0</v>
      </c>
      <c r="K63" s="183"/>
      <c r="L63" s="18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2" customFormat="1" ht="21.84" customHeight="1">
      <c r="A64" s="37"/>
      <c r="B64" s="38"/>
      <c r="C64" s="39"/>
      <c r="D64" s="39"/>
      <c r="E64" s="39"/>
      <c r="F64" s="39"/>
      <c r="G64" s="39"/>
      <c r="H64" s="39"/>
      <c r="I64" s="135"/>
      <c r="J64" s="39"/>
      <c r="K64" s="39"/>
      <c r="L64" s="136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</row>
    <row r="65" s="2" customFormat="1" ht="6.96" customHeight="1">
      <c r="A65" s="37"/>
      <c r="B65" s="58"/>
      <c r="C65" s="59"/>
      <c r="D65" s="59"/>
      <c r="E65" s="59"/>
      <c r="F65" s="59"/>
      <c r="G65" s="59"/>
      <c r="H65" s="59"/>
      <c r="I65" s="165"/>
      <c r="J65" s="59"/>
      <c r="K65" s="59"/>
      <c r="L65" s="136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9" s="2" customFormat="1" ht="6.96" customHeight="1">
      <c r="A69" s="37"/>
      <c r="B69" s="60"/>
      <c r="C69" s="61"/>
      <c r="D69" s="61"/>
      <c r="E69" s="61"/>
      <c r="F69" s="61"/>
      <c r="G69" s="61"/>
      <c r="H69" s="61"/>
      <c r="I69" s="168"/>
      <c r="J69" s="61"/>
      <c r="K69" s="61"/>
      <c r="L69" s="136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</row>
    <row r="70" s="2" customFormat="1" ht="24.96" customHeight="1">
      <c r="A70" s="37"/>
      <c r="B70" s="38"/>
      <c r="C70" s="22" t="s">
        <v>108</v>
      </c>
      <c r="D70" s="39"/>
      <c r="E70" s="39"/>
      <c r="F70" s="39"/>
      <c r="G70" s="39"/>
      <c r="H70" s="39"/>
      <c r="I70" s="135"/>
      <c r="J70" s="39"/>
      <c r="K70" s="39"/>
      <c r="L70" s="136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</row>
    <row r="71" s="2" customFormat="1" ht="6.96" customHeight="1">
      <c r="A71" s="37"/>
      <c r="B71" s="38"/>
      <c r="C71" s="39"/>
      <c r="D71" s="39"/>
      <c r="E71" s="39"/>
      <c r="F71" s="39"/>
      <c r="G71" s="39"/>
      <c r="H71" s="39"/>
      <c r="I71" s="135"/>
      <c r="J71" s="39"/>
      <c r="K71" s="39"/>
      <c r="L71" s="136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</row>
    <row r="72" s="2" customFormat="1" ht="12" customHeight="1">
      <c r="A72" s="37"/>
      <c r="B72" s="38"/>
      <c r="C72" s="31" t="s">
        <v>16</v>
      </c>
      <c r="D72" s="39"/>
      <c r="E72" s="39"/>
      <c r="F72" s="39"/>
      <c r="G72" s="39"/>
      <c r="H72" s="39"/>
      <c r="I72" s="135"/>
      <c r="J72" s="39"/>
      <c r="K72" s="39"/>
      <c r="L72" s="136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</row>
    <row r="73" s="2" customFormat="1" ht="16.5" customHeight="1">
      <c r="A73" s="37"/>
      <c r="B73" s="38"/>
      <c r="C73" s="39"/>
      <c r="D73" s="39"/>
      <c r="E73" s="169" t="str">
        <f>E7</f>
        <v>Park u soudu v Náchodě</v>
      </c>
      <c r="F73" s="31"/>
      <c r="G73" s="31"/>
      <c r="H73" s="31"/>
      <c r="I73" s="135"/>
      <c r="J73" s="39"/>
      <c r="K73" s="39"/>
      <c r="L73" s="136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</row>
    <row r="74" s="2" customFormat="1" ht="12" customHeight="1">
      <c r="A74" s="37"/>
      <c r="B74" s="38"/>
      <c r="C74" s="31" t="s">
        <v>98</v>
      </c>
      <c r="D74" s="39"/>
      <c r="E74" s="39"/>
      <c r="F74" s="39"/>
      <c r="G74" s="39"/>
      <c r="H74" s="39"/>
      <c r="I74" s="135"/>
      <c r="J74" s="39"/>
      <c r="K74" s="39"/>
      <c r="L74" s="136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</row>
    <row r="75" s="2" customFormat="1" ht="16.5" customHeight="1">
      <c r="A75" s="37"/>
      <c r="B75" s="38"/>
      <c r="C75" s="39"/>
      <c r="D75" s="39"/>
      <c r="E75" s="68" t="str">
        <f>E9</f>
        <v>SO 04 - VRN</v>
      </c>
      <c r="F75" s="39"/>
      <c r="G75" s="39"/>
      <c r="H75" s="39"/>
      <c r="I75" s="135"/>
      <c r="J75" s="39"/>
      <c r="K75" s="39"/>
      <c r="L75" s="136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</row>
    <row r="76" s="2" customFormat="1" ht="6.96" customHeight="1">
      <c r="A76" s="37"/>
      <c r="B76" s="38"/>
      <c r="C76" s="39"/>
      <c r="D76" s="39"/>
      <c r="E76" s="39"/>
      <c r="F76" s="39"/>
      <c r="G76" s="39"/>
      <c r="H76" s="39"/>
      <c r="I76" s="135"/>
      <c r="J76" s="39"/>
      <c r="K76" s="39"/>
      <c r="L76" s="136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2" customHeight="1">
      <c r="A77" s="37"/>
      <c r="B77" s="38"/>
      <c r="C77" s="31" t="s">
        <v>21</v>
      </c>
      <c r="D77" s="39"/>
      <c r="E77" s="39"/>
      <c r="F77" s="26" t="str">
        <f>F12</f>
        <v xml:space="preserve"> </v>
      </c>
      <c r="G77" s="39"/>
      <c r="H77" s="39"/>
      <c r="I77" s="139" t="s">
        <v>23</v>
      </c>
      <c r="J77" s="71" t="str">
        <f>IF(J12="","",J12)</f>
        <v>22. 6. 2020</v>
      </c>
      <c r="K77" s="39"/>
      <c r="L77" s="136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s="2" customFormat="1" ht="6.96" customHeight="1">
      <c r="A78" s="37"/>
      <c r="B78" s="38"/>
      <c r="C78" s="39"/>
      <c r="D78" s="39"/>
      <c r="E78" s="39"/>
      <c r="F78" s="39"/>
      <c r="G78" s="39"/>
      <c r="H78" s="39"/>
      <c r="I78" s="135"/>
      <c r="J78" s="39"/>
      <c r="K78" s="39"/>
      <c r="L78" s="136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</row>
    <row r="79" s="2" customFormat="1" ht="15.15" customHeight="1">
      <c r="A79" s="37"/>
      <c r="B79" s="38"/>
      <c r="C79" s="31" t="s">
        <v>25</v>
      </c>
      <c r="D79" s="39"/>
      <c r="E79" s="39"/>
      <c r="F79" s="26" t="str">
        <f>E15</f>
        <v>město Náchod</v>
      </c>
      <c r="G79" s="39"/>
      <c r="H79" s="39"/>
      <c r="I79" s="139" t="s">
        <v>32</v>
      </c>
      <c r="J79" s="35" t="str">
        <f>E21</f>
        <v xml:space="preserve"> </v>
      </c>
      <c r="K79" s="39"/>
      <c r="L79" s="136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</row>
    <row r="80" s="2" customFormat="1" ht="15.15" customHeight="1">
      <c r="A80" s="37"/>
      <c r="B80" s="38"/>
      <c r="C80" s="31" t="s">
        <v>30</v>
      </c>
      <c r="D80" s="39"/>
      <c r="E80" s="39"/>
      <c r="F80" s="26" t="str">
        <f>IF(E18="","",E18)</f>
        <v>Vyplň údaj</v>
      </c>
      <c r="G80" s="39"/>
      <c r="H80" s="39"/>
      <c r="I80" s="139" t="s">
        <v>34</v>
      </c>
      <c r="J80" s="35" t="str">
        <f>E24</f>
        <v>greeen4plan s.r.o.</v>
      </c>
      <c r="K80" s="39"/>
      <c r="L80" s="136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</row>
    <row r="81" s="2" customFormat="1" ht="10.32" customHeight="1">
      <c r="A81" s="37"/>
      <c r="B81" s="38"/>
      <c r="C81" s="39"/>
      <c r="D81" s="39"/>
      <c r="E81" s="39"/>
      <c r="F81" s="39"/>
      <c r="G81" s="39"/>
      <c r="H81" s="39"/>
      <c r="I81" s="135"/>
      <c r="J81" s="39"/>
      <c r="K81" s="39"/>
      <c r="L81" s="136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11" customFormat="1" ht="29.28" customHeight="1">
      <c r="A82" s="189"/>
      <c r="B82" s="190"/>
      <c r="C82" s="191" t="s">
        <v>109</v>
      </c>
      <c r="D82" s="192" t="s">
        <v>59</v>
      </c>
      <c r="E82" s="192" t="s">
        <v>55</v>
      </c>
      <c r="F82" s="192" t="s">
        <v>56</v>
      </c>
      <c r="G82" s="192" t="s">
        <v>110</v>
      </c>
      <c r="H82" s="192" t="s">
        <v>111</v>
      </c>
      <c r="I82" s="193" t="s">
        <v>112</v>
      </c>
      <c r="J82" s="194" t="s">
        <v>102</v>
      </c>
      <c r="K82" s="195" t="s">
        <v>113</v>
      </c>
      <c r="L82" s="196"/>
      <c r="M82" s="91" t="s">
        <v>19</v>
      </c>
      <c r="N82" s="92" t="s">
        <v>44</v>
      </c>
      <c r="O82" s="92" t="s">
        <v>114</v>
      </c>
      <c r="P82" s="92" t="s">
        <v>115</v>
      </c>
      <c r="Q82" s="92" t="s">
        <v>116</v>
      </c>
      <c r="R82" s="92" t="s">
        <v>117</v>
      </c>
      <c r="S82" s="92" t="s">
        <v>118</v>
      </c>
      <c r="T82" s="93" t="s">
        <v>119</v>
      </c>
      <c r="U82" s="189"/>
      <c r="V82" s="189"/>
      <c r="W82" s="189"/>
      <c r="X82" s="189"/>
      <c r="Y82" s="189"/>
      <c r="Z82" s="189"/>
      <c r="AA82" s="189"/>
      <c r="AB82" s="189"/>
      <c r="AC82" s="189"/>
      <c r="AD82" s="189"/>
      <c r="AE82" s="189"/>
    </row>
    <row r="83" s="2" customFormat="1" ht="22.8" customHeight="1">
      <c r="A83" s="37"/>
      <c r="B83" s="38"/>
      <c r="C83" s="98" t="s">
        <v>120</v>
      </c>
      <c r="D83" s="39"/>
      <c r="E83" s="39"/>
      <c r="F83" s="39"/>
      <c r="G83" s="39"/>
      <c r="H83" s="39"/>
      <c r="I83" s="135"/>
      <c r="J83" s="197">
        <f>BK83</f>
        <v>0</v>
      </c>
      <c r="K83" s="39"/>
      <c r="L83" s="43"/>
      <c r="M83" s="94"/>
      <c r="N83" s="198"/>
      <c r="O83" s="95"/>
      <c r="P83" s="199">
        <f>P84</f>
        <v>0</v>
      </c>
      <c r="Q83" s="95"/>
      <c r="R83" s="199">
        <f>R84</f>
        <v>0</v>
      </c>
      <c r="S83" s="95"/>
      <c r="T83" s="200">
        <f>T84</f>
        <v>0</v>
      </c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T83" s="16" t="s">
        <v>73</v>
      </c>
      <c r="AU83" s="16" t="s">
        <v>103</v>
      </c>
      <c r="BK83" s="201">
        <f>BK84</f>
        <v>0</v>
      </c>
    </row>
    <row r="84" s="12" customFormat="1" ht="25.92" customHeight="1">
      <c r="A84" s="12"/>
      <c r="B84" s="202"/>
      <c r="C84" s="203"/>
      <c r="D84" s="204" t="s">
        <v>73</v>
      </c>
      <c r="E84" s="205" t="s">
        <v>95</v>
      </c>
      <c r="F84" s="205" t="s">
        <v>1787</v>
      </c>
      <c r="G84" s="203"/>
      <c r="H84" s="203"/>
      <c r="I84" s="206"/>
      <c r="J84" s="207">
        <f>BK84</f>
        <v>0</v>
      </c>
      <c r="K84" s="203"/>
      <c r="L84" s="208"/>
      <c r="M84" s="209"/>
      <c r="N84" s="210"/>
      <c r="O84" s="210"/>
      <c r="P84" s="211">
        <f>P85+P88+P92</f>
        <v>0</v>
      </c>
      <c r="Q84" s="210"/>
      <c r="R84" s="211">
        <f>R85+R88+R92</f>
        <v>0</v>
      </c>
      <c r="S84" s="210"/>
      <c r="T84" s="212">
        <f>T85+T88+T92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13" t="s">
        <v>479</v>
      </c>
      <c r="AT84" s="214" t="s">
        <v>73</v>
      </c>
      <c r="AU84" s="214" t="s">
        <v>74</v>
      </c>
      <c r="AY84" s="213" t="s">
        <v>122</v>
      </c>
      <c r="BK84" s="215">
        <f>BK85+BK88+BK92</f>
        <v>0</v>
      </c>
    </row>
    <row r="85" s="12" customFormat="1" ht="22.8" customHeight="1">
      <c r="A85" s="12"/>
      <c r="B85" s="202"/>
      <c r="C85" s="203"/>
      <c r="D85" s="204" t="s">
        <v>73</v>
      </c>
      <c r="E85" s="216" t="s">
        <v>1788</v>
      </c>
      <c r="F85" s="216" t="s">
        <v>127</v>
      </c>
      <c r="G85" s="203"/>
      <c r="H85" s="203"/>
      <c r="I85" s="206"/>
      <c r="J85" s="217">
        <f>BK85</f>
        <v>0</v>
      </c>
      <c r="K85" s="203"/>
      <c r="L85" s="208"/>
      <c r="M85" s="209"/>
      <c r="N85" s="210"/>
      <c r="O85" s="210"/>
      <c r="P85" s="211">
        <f>SUM(P86:P87)</f>
        <v>0</v>
      </c>
      <c r="Q85" s="210"/>
      <c r="R85" s="211">
        <f>SUM(R86:R87)</f>
        <v>0</v>
      </c>
      <c r="S85" s="210"/>
      <c r="T85" s="212">
        <f>SUM(T86:T87)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13" t="s">
        <v>479</v>
      </c>
      <c r="AT85" s="214" t="s">
        <v>73</v>
      </c>
      <c r="AU85" s="214" t="s">
        <v>82</v>
      </c>
      <c r="AY85" s="213" t="s">
        <v>122</v>
      </c>
      <c r="BK85" s="215">
        <f>SUM(BK86:BK87)</f>
        <v>0</v>
      </c>
    </row>
    <row r="86" s="2" customFormat="1" ht="16.5" customHeight="1">
      <c r="A86" s="37"/>
      <c r="B86" s="38"/>
      <c r="C86" s="218" t="s">
        <v>82</v>
      </c>
      <c r="D86" s="218" t="s">
        <v>125</v>
      </c>
      <c r="E86" s="219" t="s">
        <v>1789</v>
      </c>
      <c r="F86" s="220" t="s">
        <v>1790</v>
      </c>
      <c r="G86" s="221" t="s">
        <v>187</v>
      </c>
      <c r="H86" s="222">
        <v>1</v>
      </c>
      <c r="I86" s="223"/>
      <c r="J86" s="224">
        <f>ROUND(I86*H86,2)</f>
        <v>0</v>
      </c>
      <c r="K86" s="225"/>
      <c r="L86" s="43"/>
      <c r="M86" s="226" t="s">
        <v>19</v>
      </c>
      <c r="N86" s="227" t="s">
        <v>45</v>
      </c>
      <c r="O86" s="83"/>
      <c r="P86" s="228">
        <f>O86*H86</f>
        <v>0</v>
      </c>
      <c r="Q86" s="228">
        <v>0</v>
      </c>
      <c r="R86" s="228">
        <f>Q86*H86</f>
        <v>0</v>
      </c>
      <c r="S86" s="228">
        <v>0</v>
      </c>
      <c r="T86" s="229">
        <f>S86*H86</f>
        <v>0</v>
      </c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R86" s="230" t="s">
        <v>129</v>
      </c>
      <c r="AT86" s="230" t="s">
        <v>125</v>
      </c>
      <c r="AU86" s="230" t="s">
        <v>84</v>
      </c>
      <c r="AY86" s="16" t="s">
        <v>122</v>
      </c>
      <c r="BE86" s="231">
        <f>IF(N86="základní",J86,0)</f>
        <v>0</v>
      </c>
      <c r="BF86" s="231">
        <f>IF(N86="snížená",J86,0)</f>
        <v>0</v>
      </c>
      <c r="BG86" s="231">
        <f>IF(N86="zákl. přenesená",J86,0)</f>
        <v>0</v>
      </c>
      <c r="BH86" s="231">
        <f>IF(N86="sníž. přenesená",J86,0)</f>
        <v>0</v>
      </c>
      <c r="BI86" s="231">
        <f>IF(N86="nulová",J86,0)</f>
        <v>0</v>
      </c>
      <c r="BJ86" s="16" t="s">
        <v>82</v>
      </c>
      <c r="BK86" s="231">
        <f>ROUND(I86*H86,2)</f>
        <v>0</v>
      </c>
      <c r="BL86" s="16" t="s">
        <v>129</v>
      </c>
      <c r="BM86" s="230" t="s">
        <v>1791</v>
      </c>
    </row>
    <row r="87" s="2" customFormat="1">
      <c r="A87" s="37"/>
      <c r="B87" s="38"/>
      <c r="C87" s="39"/>
      <c r="D87" s="232" t="s">
        <v>131</v>
      </c>
      <c r="E87" s="39"/>
      <c r="F87" s="233" t="s">
        <v>1792</v>
      </c>
      <c r="G87" s="39"/>
      <c r="H87" s="39"/>
      <c r="I87" s="135"/>
      <c r="J87" s="39"/>
      <c r="K87" s="39"/>
      <c r="L87" s="43"/>
      <c r="M87" s="234"/>
      <c r="N87" s="235"/>
      <c r="O87" s="83"/>
      <c r="P87" s="83"/>
      <c r="Q87" s="83"/>
      <c r="R87" s="83"/>
      <c r="S87" s="83"/>
      <c r="T87" s="84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T87" s="16" t="s">
        <v>131</v>
      </c>
      <c r="AU87" s="16" t="s">
        <v>84</v>
      </c>
    </row>
    <row r="88" s="12" customFormat="1" ht="22.8" customHeight="1">
      <c r="A88" s="12"/>
      <c r="B88" s="202"/>
      <c r="C88" s="203"/>
      <c r="D88" s="204" t="s">
        <v>73</v>
      </c>
      <c r="E88" s="216" t="s">
        <v>1793</v>
      </c>
      <c r="F88" s="216" t="s">
        <v>134</v>
      </c>
      <c r="G88" s="203"/>
      <c r="H88" s="203"/>
      <c r="I88" s="206"/>
      <c r="J88" s="217">
        <f>BK88</f>
        <v>0</v>
      </c>
      <c r="K88" s="203"/>
      <c r="L88" s="208"/>
      <c r="M88" s="209"/>
      <c r="N88" s="210"/>
      <c r="O88" s="210"/>
      <c r="P88" s="211">
        <f>SUM(P89:P91)</f>
        <v>0</v>
      </c>
      <c r="Q88" s="210"/>
      <c r="R88" s="211">
        <f>SUM(R89:R91)</f>
        <v>0</v>
      </c>
      <c r="S88" s="210"/>
      <c r="T88" s="212">
        <f>SUM(T89:T91)</f>
        <v>0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13" t="s">
        <v>479</v>
      </c>
      <c r="AT88" s="214" t="s">
        <v>73</v>
      </c>
      <c r="AU88" s="214" t="s">
        <v>82</v>
      </c>
      <c r="AY88" s="213" t="s">
        <v>122</v>
      </c>
      <c r="BK88" s="215">
        <f>SUM(BK89:BK91)</f>
        <v>0</v>
      </c>
    </row>
    <row r="89" s="2" customFormat="1" ht="16.5" customHeight="1">
      <c r="A89" s="37"/>
      <c r="B89" s="38"/>
      <c r="C89" s="218" t="s">
        <v>461</v>
      </c>
      <c r="D89" s="218" t="s">
        <v>125</v>
      </c>
      <c r="E89" s="219" t="s">
        <v>133</v>
      </c>
      <c r="F89" s="220" t="s">
        <v>134</v>
      </c>
      <c r="G89" s="221" t="s">
        <v>187</v>
      </c>
      <c r="H89" s="222">
        <v>1</v>
      </c>
      <c r="I89" s="223"/>
      <c r="J89" s="224">
        <f>ROUND(I89*H89,2)</f>
        <v>0</v>
      </c>
      <c r="K89" s="225"/>
      <c r="L89" s="43"/>
      <c r="M89" s="226" t="s">
        <v>19</v>
      </c>
      <c r="N89" s="227" t="s">
        <v>45</v>
      </c>
      <c r="O89" s="83"/>
      <c r="P89" s="228">
        <f>O89*H89</f>
        <v>0</v>
      </c>
      <c r="Q89" s="228">
        <v>0</v>
      </c>
      <c r="R89" s="228">
        <f>Q89*H89</f>
        <v>0</v>
      </c>
      <c r="S89" s="228">
        <v>0</v>
      </c>
      <c r="T89" s="229">
        <f>S89*H89</f>
        <v>0</v>
      </c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R89" s="230" t="s">
        <v>129</v>
      </c>
      <c r="AT89" s="230" t="s">
        <v>125</v>
      </c>
      <c r="AU89" s="230" t="s">
        <v>84</v>
      </c>
      <c r="AY89" s="16" t="s">
        <v>122</v>
      </c>
      <c r="BE89" s="231">
        <f>IF(N89="základní",J89,0)</f>
        <v>0</v>
      </c>
      <c r="BF89" s="231">
        <f>IF(N89="snížená",J89,0)</f>
        <v>0</v>
      </c>
      <c r="BG89" s="231">
        <f>IF(N89="zákl. přenesená",J89,0)</f>
        <v>0</v>
      </c>
      <c r="BH89" s="231">
        <f>IF(N89="sníž. přenesená",J89,0)</f>
        <v>0</v>
      </c>
      <c r="BI89" s="231">
        <f>IF(N89="nulová",J89,0)</f>
        <v>0</v>
      </c>
      <c r="BJ89" s="16" t="s">
        <v>82</v>
      </c>
      <c r="BK89" s="231">
        <f>ROUND(I89*H89,2)</f>
        <v>0</v>
      </c>
      <c r="BL89" s="16" t="s">
        <v>129</v>
      </c>
      <c r="BM89" s="230" t="s">
        <v>1794</v>
      </c>
    </row>
    <row r="90" s="2" customFormat="1" ht="16.5" customHeight="1">
      <c r="A90" s="37"/>
      <c r="B90" s="38"/>
      <c r="C90" s="218" t="s">
        <v>142</v>
      </c>
      <c r="D90" s="218" t="s">
        <v>125</v>
      </c>
      <c r="E90" s="219" t="s">
        <v>1795</v>
      </c>
      <c r="F90" s="220" t="s">
        <v>1796</v>
      </c>
      <c r="G90" s="221" t="s">
        <v>187</v>
      </c>
      <c r="H90" s="222">
        <v>1</v>
      </c>
      <c r="I90" s="223"/>
      <c r="J90" s="224">
        <f>ROUND(I90*H90,2)</f>
        <v>0</v>
      </c>
      <c r="K90" s="225"/>
      <c r="L90" s="43"/>
      <c r="M90" s="226" t="s">
        <v>19</v>
      </c>
      <c r="N90" s="227" t="s">
        <v>45</v>
      </c>
      <c r="O90" s="83"/>
      <c r="P90" s="228">
        <f>O90*H90</f>
        <v>0</v>
      </c>
      <c r="Q90" s="228">
        <v>0</v>
      </c>
      <c r="R90" s="228">
        <f>Q90*H90</f>
        <v>0</v>
      </c>
      <c r="S90" s="228">
        <v>0</v>
      </c>
      <c r="T90" s="229">
        <f>S90*H90</f>
        <v>0</v>
      </c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R90" s="230" t="s">
        <v>129</v>
      </c>
      <c r="AT90" s="230" t="s">
        <v>125</v>
      </c>
      <c r="AU90" s="230" t="s">
        <v>84</v>
      </c>
      <c r="AY90" s="16" t="s">
        <v>122</v>
      </c>
      <c r="BE90" s="231">
        <f>IF(N90="základní",J90,0)</f>
        <v>0</v>
      </c>
      <c r="BF90" s="231">
        <f>IF(N90="snížená",J90,0)</f>
        <v>0</v>
      </c>
      <c r="BG90" s="231">
        <f>IF(N90="zákl. přenesená",J90,0)</f>
        <v>0</v>
      </c>
      <c r="BH90" s="231">
        <f>IF(N90="sníž. přenesená",J90,0)</f>
        <v>0</v>
      </c>
      <c r="BI90" s="231">
        <f>IF(N90="nulová",J90,0)</f>
        <v>0</v>
      </c>
      <c r="BJ90" s="16" t="s">
        <v>82</v>
      </c>
      <c r="BK90" s="231">
        <f>ROUND(I90*H90,2)</f>
        <v>0</v>
      </c>
      <c r="BL90" s="16" t="s">
        <v>129</v>
      </c>
      <c r="BM90" s="230" t="s">
        <v>1797</v>
      </c>
    </row>
    <row r="91" s="2" customFormat="1" ht="16.5" customHeight="1">
      <c r="A91" s="37"/>
      <c r="B91" s="38"/>
      <c r="C91" s="218" t="s">
        <v>479</v>
      </c>
      <c r="D91" s="218" t="s">
        <v>125</v>
      </c>
      <c r="E91" s="219" t="s">
        <v>1798</v>
      </c>
      <c r="F91" s="220" t="s">
        <v>1799</v>
      </c>
      <c r="G91" s="221" t="s">
        <v>187</v>
      </c>
      <c r="H91" s="222">
        <v>1</v>
      </c>
      <c r="I91" s="223"/>
      <c r="J91" s="224">
        <f>ROUND(I91*H91,2)</f>
        <v>0</v>
      </c>
      <c r="K91" s="225"/>
      <c r="L91" s="43"/>
      <c r="M91" s="226" t="s">
        <v>19</v>
      </c>
      <c r="N91" s="227" t="s">
        <v>45</v>
      </c>
      <c r="O91" s="83"/>
      <c r="P91" s="228">
        <f>O91*H91</f>
        <v>0</v>
      </c>
      <c r="Q91" s="228">
        <v>0</v>
      </c>
      <c r="R91" s="228">
        <f>Q91*H91</f>
        <v>0</v>
      </c>
      <c r="S91" s="228">
        <v>0</v>
      </c>
      <c r="T91" s="229">
        <f>S91*H91</f>
        <v>0</v>
      </c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R91" s="230" t="s">
        <v>129</v>
      </c>
      <c r="AT91" s="230" t="s">
        <v>125</v>
      </c>
      <c r="AU91" s="230" t="s">
        <v>84</v>
      </c>
      <c r="AY91" s="16" t="s">
        <v>122</v>
      </c>
      <c r="BE91" s="231">
        <f>IF(N91="základní",J91,0)</f>
        <v>0</v>
      </c>
      <c r="BF91" s="231">
        <f>IF(N91="snížená",J91,0)</f>
        <v>0</v>
      </c>
      <c r="BG91" s="231">
        <f>IF(N91="zákl. přenesená",J91,0)</f>
        <v>0</v>
      </c>
      <c r="BH91" s="231">
        <f>IF(N91="sníž. přenesená",J91,0)</f>
        <v>0</v>
      </c>
      <c r="BI91" s="231">
        <f>IF(N91="nulová",J91,0)</f>
        <v>0</v>
      </c>
      <c r="BJ91" s="16" t="s">
        <v>82</v>
      </c>
      <c r="BK91" s="231">
        <f>ROUND(I91*H91,2)</f>
        <v>0</v>
      </c>
      <c r="BL91" s="16" t="s">
        <v>129</v>
      </c>
      <c r="BM91" s="230" t="s">
        <v>1800</v>
      </c>
    </row>
    <row r="92" s="12" customFormat="1" ht="22.8" customHeight="1">
      <c r="A92" s="12"/>
      <c r="B92" s="202"/>
      <c r="C92" s="203"/>
      <c r="D92" s="204" t="s">
        <v>73</v>
      </c>
      <c r="E92" s="216" t="s">
        <v>1801</v>
      </c>
      <c r="F92" s="216" t="s">
        <v>1802</v>
      </c>
      <c r="G92" s="203"/>
      <c r="H92" s="203"/>
      <c r="I92" s="206"/>
      <c r="J92" s="217">
        <f>BK92</f>
        <v>0</v>
      </c>
      <c r="K92" s="203"/>
      <c r="L92" s="208"/>
      <c r="M92" s="209"/>
      <c r="N92" s="210"/>
      <c r="O92" s="210"/>
      <c r="P92" s="211">
        <f>P93</f>
        <v>0</v>
      </c>
      <c r="Q92" s="210"/>
      <c r="R92" s="211">
        <f>R93</f>
        <v>0</v>
      </c>
      <c r="S92" s="210"/>
      <c r="T92" s="212">
        <f>T93</f>
        <v>0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13" t="s">
        <v>479</v>
      </c>
      <c r="AT92" s="214" t="s">
        <v>73</v>
      </c>
      <c r="AU92" s="214" t="s">
        <v>82</v>
      </c>
      <c r="AY92" s="213" t="s">
        <v>122</v>
      </c>
      <c r="BK92" s="215">
        <f>BK93</f>
        <v>0</v>
      </c>
    </row>
    <row r="93" s="2" customFormat="1" ht="16.5" customHeight="1">
      <c r="A93" s="37"/>
      <c r="B93" s="38"/>
      <c r="C93" s="218" t="s">
        <v>84</v>
      </c>
      <c r="D93" s="218" t="s">
        <v>125</v>
      </c>
      <c r="E93" s="219" t="s">
        <v>1803</v>
      </c>
      <c r="F93" s="220" t="s">
        <v>1804</v>
      </c>
      <c r="G93" s="221" t="s">
        <v>187</v>
      </c>
      <c r="H93" s="222">
        <v>1</v>
      </c>
      <c r="I93" s="223"/>
      <c r="J93" s="224">
        <f>ROUND(I93*H93,2)</f>
        <v>0</v>
      </c>
      <c r="K93" s="225"/>
      <c r="L93" s="43"/>
      <c r="M93" s="251" t="s">
        <v>19</v>
      </c>
      <c r="N93" s="252" t="s">
        <v>45</v>
      </c>
      <c r="O93" s="249"/>
      <c r="P93" s="253">
        <f>O93*H93</f>
        <v>0</v>
      </c>
      <c r="Q93" s="253">
        <v>0</v>
      </c>
      <c r="R93" s="253">
        <f>Q93*H93</f>
        <v>0</v>
      </c>
      <c r="S93" s="253">
        <v>0</v>
      </c>
      <c r="T93" s="254">
        <f>S93*H93</f>
        <v>0</v>
      </c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R93" s="230" t="s">
        <v>129</v>
      </c>
      <c r="AT93" s="230" t="s">
        <v>125</v>
      </c>
      <c r="AU93" s="230" t="s">
        <v>84</v>
      </c>
      <c r="AY93" s="16" t="s">
        <v>122</v>
      </c>
      <c r="BE93" s="231">
        <f>IF(N93="základní",J93,0)</f>
        <v>0</v>
      </c>
      <c r="BF93" s="231">
        <f>IF(N93="snížená",J93,0)</f>
        <v>0</v>
      </c>
      <c r="BG93" s="231">
        <f>IF(N93="zákl. přenesená",J93,0)</f>
        <v>0</v>
      </c>
      <c r="BH93" s="231">
        <f>IF(N93="sníž. přenesená",J93,0)</f>
        <v>0</v>
      </c>
      <c r="BI93" s="231">
        <f>IF(N93="nulová",J93,0)</f>
        <v>0</v>
      </c>
      <c r="BJ93" s="16" t="s">
        <v>82</v>
      </c>
      <c r="BK93" s="231">
        <f>ROUND(I93*H93,2)</f>
        <v>0</v>
      </c>
      <c r="BL93" s="16" t="s">
        <v>129</v>
      </c>
      <c r="BM93" s="230" t="s">
        <v>1805</v>
      </c>
    </row>
    <row r="94" s="2" customFormat="1" ht="6.96" customHeight="1">
      <c r="A94" s="37"/>
      <c r="B94" s="58"/>
      <c r="C94" s="59"/>
      <c r="D94" s="59"/>
      <c r="E94" s="59"/>
      <c r="F94" s="59"/>
      <c r="G94" s="59"/>
      <c r="H94" s="59"/>
      <c r="I94" s="165"/>
      <c r="J94" s="59"/>
      <c r="K94" s="59"/>
      <c r="L94" s="43"/>
      <c r="M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</sheetData>
  <sheetProtection sheet="1" autoFilter="0" formatColumns="0" formatRows="0" objects="1" scenarios="1" spinCount="100000" saltValue="XlZIw4f6hL/HONiY22ay3CmnOLXkdXeKpmV0UwiRgneUcQaWosicsRq9gWufMhGvBX39JpjjPYarn/MZmTngbA==" hashValue="3V/fgsN8C+fG/JK1Pb4JFhb4LAgFFDgCkbvqKfpAsi31vlxG9XhRDCwq5XvuUwogpk7xHKF5QFnHx30zuBFz4w==" algorithmName="SHA-512" password="CC35"/>
  <autoFilter ref="C82:K93"/>
  <mergeCells count="9">
    <mergeCell ref="E7:H7"/>
    <mergeCell ref="E9:H9"/>
    <mergeCell ref="E18:H18"/>
    <mergeCell ref="E27:H27"/>
    <mergeCell ref="E48:H48"/>
    <mergeCell ref="E50:H50"/>
    <mergeCell ref="E73:H73"/>
    <mergeCell ref="E75:H75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/>
  </sheetViews>
  <cols>
    <col min="1" max="1" width="8.332031" style="265" customWidth="1"/>
    <col min="2" max="2" width="1.667969" style="265" customWidth="1"/>
    <col min="3" max="4" width="5" style="265" customWidth="1"/>
    <col min="5" max="5" width="11.66016" style="265" customWidth="1"/>
    <col min="6" max="6" width="9.160156" style="265" customWidth="1"/>
    <col min="7" max="7" width="5" style="265" customWidth="1"/>
    <col min="8" max="8" width="77.83203" style="265" customWidth="1"/>
    <col min="9" max="10" width="20" style="265" customWidth="1"/>
    <col min="11" max="11" width="1.667969" style="265" customWidth="1"/>
  </cols>
  <sheetData>
    <row r="1" s="1" customFormat="1" ht="37.5" customHeight="1"/>
    <row r="2" s="1" customFormat="1" ht="7.5" customHeight="1">
      <c r="B2" s="266"/>
      <c r="C2" s="267"/>
      <c r="D2" s="267"/>
      <c r="E2" s="267"/>
      <c r="F2" s="267"/>
      <c r="G2" s="267"/>
      <c r="H2" s="267"/>
      <c r="I2" s="267"/>
      <c r="J2" s="267"/>
      <c r="K2" s="268"/>
    </row>
    <row r="3" s="14" customFormat="1" ht="45" customHeight="1">
      <c r="B3" s="269"/>
      <c r="C3" s="270" t="s">
        <v>1806</v>
      </c>
      <c r="D3" s="270"/>
      <c r="E3" s="270"/>
      <c r="F3" s="270"/>
      <c r="G3" s="270"/>
      <c r="H3" s="270"/>
      <c r="I3" s="270"/>
      <c r="J3" s="270"/>
      <c r="K3" s="271"/>
    </row>
    <row r="4" s="1" customFormat="1" ht="25.5" customHeight="1">
      <c r="B4" s="272"/>
      <c r="C4" s="273" t="s">
        <v>1807</v>
      </c>
      <c r="D4" s="273"/>
      <c r="E4" s="273"/>
      <c r="F4" s="273"/>
      <c r="G4" s="273"/>
      <c r="H4" s="273"/>
      <c r="I4" s="273"/>
      <c r="J4" s="273"/>
      <c r="K4" s="274"/>
    </row>
    <row r="5" s="1" customFormat="1" ht="5.25" customHeight="1">
      <c r="B5" s="272"/>
      <c r="C5" s="275"/>
      <c r="D5" s="275"/>
      <c r="E5" s="275"/>
      <c r="F5" s="275"/>
      <c r="G5" s="275"/>
      <c r="H5" s="275"/>
      <c r="I5" s="275"/>
      <c r="J5" s="275"/>
      <c r="K5" s="274"/>
    </row>
    <row r="6" s="1" customFormat="1" ht="15" customHeight="1">
      <c r="B6" s="272"/>
      <c r="C6" s="276" t="s">
        <v>1808</v>
      </c>
      <c r="D6" s="276"/>
      <c r="E6" s="276"/>
      <c r="F6" s="276"/>
      <c r="G6" s="276"/>
      <c r="H6" s="276"/>
      <c r="I6" s="276"/>
      <c r="J6" s="276"/>
      <c r="K6" s="274"/>
    </row>
    <row r="7" s="1" customFormat="1" ht="15" customHeight="1">
      <c r="B7" s="277"/>
      <c r="C7" s="276" t="s">
        <v>1809</v>
      </c>
      <c r="D7" s="276"/>
      <c r="E7" s="276"/>
      <c r="F7" s="276"/>
      <c r="G7" s="276"/>
      <c r="H7" s="276"/>
      <c r="I7" s="276"/>
      <c r="J7" s="276"/>
      <c r="K7" s="274"/>
    </row>
    <row r="8" s="1" customFormat="1" ht="12.75" customHeight="1">
      <c r="B8" s="277"/>
      <c r="C8" s="276"/>
      <c r="D8" s="276"/>
      <c r="E8" s="276"/>
      <c r="F8" s="276"/>
      <c r="G8" s="276"/>
      <c r="H8" s="276"/>
      <c r="I8" s="276"/>
      <c r="J8" s="276"/>
      <c r="K8" s="274"/>
    </row>
    <row r="9" s="1" customFormat="1" ht="15" customHeight="1">
      <c r="B9" s="277"/>
      <c r="C9" s="276" t="s">
        <v>1810</v>
      </c>
      <c r="D9" s="276"/>
      <c r="E9" s="276"/>
      <c r="F9" s="276"/>
      <c r="G9" s="276"/>
      <c r="H9" s="276"/>
      <c r="I9" s="276"/>
      <c r="J9" s="276"/>
      <c r="K9" s="274"/>
    </row>
    <row r="10" s="1" customFormat="1" ht="15" customHeight="1">
      <c r="B10" s="277"/>
      <c r="C10" s="276"/>
      <c r="D10" s="276" t="s">
        <v>1811</v>
      </c>
      <c r="E10" s="276"/>
      <c r="F10" s="276"/>
      <c r="G10" s="276"/>
      <c r="H10" s="276"/>
      <c r="I10" s="276"/>
      <c r="J10" s="276"/>
      <c r="K10" s="274"/>
    </row>
    <row r="11" s="1" customFormat="1" ht="15" customHeight="1">
      <c r="B11" s="277"/>
      <c r="C11" s="278"/>
      <c r="D11" s="276" t="s">
        <v>1812</v>
      </c>
      <c r="E11" s="276"/>
      <c r="F11" s="276"/>
      <c r="G11" s="276"/>
      <c r="H11" s="276"/>
      <c r="I11" s="276"/>
      <c r="J11" s="276"/>
      <c r="K11" s="274"/>
    </row>
    <row r="12" s="1" customFormat="1" ht="15" customHeight="1">
      <c r="B12" s="277"/>
      <c r="C12" s="278"/>
      <c r="D12" s="276"/>
      <c r="E12" s="276"/>
      <c r="F12" s="276"/>
      <c r="G12" s="276"/>
      <c r="H12" s="276"/>
      <c r="I12" s="276"/>
      <c r="J12" s="276"/>
      <c r="K12" s="274"/>
    </row>
    <row r="13" s="1" customFormat="1" ht="15" customHeight="1">
      <c r="B13" s="277"/>
      <c r="C13" s="278"/>
      <c r="D13" s="279" t="s">
        <v>1813</v>
      </c>
      <c r="E13" s="276"/>
      <c r="F13" s="276"/>
      <c r="G13" s="276"/>
      <c r="H13" s="276"/>
      <c r="I13" s="276"/>
      <c r="J13" s="276"/>
      <c r="K13" s="274"/>
    </row>
    <row r="14" s="1" customFormat="1" ht="12.75" customHeight="1">
      <c r="B14" s="277"/>
      <c r="C14" s="278"/>
      <c r="D14" s="278"/>
      <c r="E14" s="278"/>
      <c r="F14" s="278"/>
      <c r="G14" s="278"/>
      <c r="H14" s="278"/>
      <c r="I14" s="278"/>
      <c r="J14" s="278"/>
      <c r="K14" s="274"/>
    </row>
    <row r="15" s="1" customFormat="1" ht="15" customHeight="1">
      <c r="B15" s="277"/>
      <c r="C15" s="278"/>
      <c r="D15" s="276" t="s">
        <v>1814</v>
      </c>
      <c r="E15" s="276"/>
      <c r="F15" s="276"/>
      <c r="G15" s="276"/>
      <c r="H15" s="276"/>
      <c r="I15" s="276"/>
      <c r="J15" s="276"/>
      <c r="K15" s="274"/>
    </row>
    <row r="16" s="1" customFormat="1" ht="15" customHeight="1">
      <c r="B16" s="277"/>
      <c r="C16" s="278"/>
      <c r="D16" s="276" t="s">
        <v>1815</v>
      </c>
      <c r="E16" s="276"/>
      <c r="F16" s="276"/>
      <c r="G16" s="276"/>
      <c r="H16" s="276"/>
      <c r="I16" s="276"/>
      <c r="J16" s="276"/>
      <c r="K16" s="274"/>
    </row>
    <row r="17" s="1" customFormat="1" ht="15" customHeight="1">
      <c r="B17" s="277"/>
      <c r="C17" s="278"/>
      <c r="D17" s="276" t="s">
        <v>1816</v>
      </c>
      <c r="E17" s="276"/>
      <c r="F17" s="276"/>
      <c r="G17" s="276"/>
      <c r="H17" s="276"/>
      <c r="I17" s="276"/>
      <c r="J17" s="276"/>
      <c r="K17" s="274"/>
    </row>
    <row r="18" s="1" customFormat="1" ht="15" customHeight="1">
      <c r="B18" s="277"/>
      <c r="C18" s="278"/>
      <c r="D18" s="278"/>
      <c r="E18" s="280" t="s">
        <v>81</v>
      </c>
      <c r="F18" s="276" t="s">
        <v>1817</v>
      </c>
      <c r="G18" s="276"/>
      <c r="H18" s="276"/>
      <c r="I18" s="276"/>
      <c r="J18" s="276"/>
      <c r="K18" s="274"/>
    </row>
    <row r="19" s="1" customFormat="1" ht="15" customHeight="1">
      <c r="B19" s="277"/>
      <c r="C19" s="278"/>
      <c r="D19" s="278"/>
      <c r="E19" s="280" t="s">
        <v>1818</v>
      </c>
      <c r="F19" s="276" t="s">
        <v>1819</v>
      </c>
      <c r="G19" s="276"/>
      <c r="H19" s="276"/>
      <c r="I19" s="276"/>
      <c r="J19" s="276"/>
      <c r="K19" s="274"/>
    </row>
    <row r="20" s="1" customFormat="1" ht="15" customHeight="1">
      <c r="B20" s="277"/>
      <c r="C20" s="278"/>
      <c r="D20" s="278"/>
      <c r="E20" s="280" t="s">
        <v>1820</v>
      </c>
      <c r="F20" s="276" t="s">
        <v>1821</v>
      </c>
      <c r="G20" s="276"/>
      <c r="H20" s="276"/>
      <c r="I20" s="276"/>
      <c r="J20" s="276"/>
      <c r="K20" s="274"/>
    </row>
    <row r="21" s="1" customFormat="1" ht="15" customHeight="1">
      <c r="B21" s="277"/>
      <c r="C21" s="278"/>
      <c r="D21" s="278"/>
      <c r="E21" s="280" t="s">
        <v>1822</v>
      </c>
      <c r="F21" s="276" t="s">
        <v>1823</v>
      </c>
      <c r="G21" s="276"/>
      <c r="H21" s="276"/>
      <c r="I21" s="276"/>
      <c r="J21" s="276"/>
      <c r="K21" s="274"/>
    </row>
    <row r="22" s="1" customFormat="1" ht="15" customHeight="1">
      <c r="B22" s="277"/>
      <c r="C22" s="278"/>
      <c r="D22" s="278"/>
      <c r="E22" s="280" t="s">
        <v>1824</v>
      </c>
      <c r="F22" s="276" t="s">
        <v>1825</v>
      </c>
      <c r="G22" s="276"/>
      <c r="H22" s="276"/>
      <c r="I22" s="276"/>
      <c r="J22" s="276"/>
      <c r="K22" s="274"/>
    </row>
    <row r="23" s="1" customFormat="1" ht="15" customHeight="1">
      <c r="B23" s="277"/>
      <c r="C23" s="278"/>
      <c r="D23" s="278"/>
      <c r="E23" s="280" t="s">
        <v>1826</v>
      </c>
      <c r="F23" s="276" t="s">
        <v>1827</v>
      </c>
      <c r="G23" s="276"/>
      <c r="H23" s="276"/>
      <c r="I23" s="276"/>
      <c r="J23" s="276"/>
      <c r="K23" s="274"/>
    </row>
    <row r="24" s="1" customFormat="1" ht="12.75" customHeight="1">
      <c r="B24" s="277"/>
      <c r="C24" s="278"/>
      <c r="D24" s="278"/>
      <c r="E24" s="278"/>
      <c r="F24" s="278"/>
      <c r="G24" s="278"/>
      <c r="H24" s="278"/>
      <c r="I24" s="278"/>
      <c r="J24" s="278"/>
      <c r="K24" s="274"/>
    </row>
    <row r="25" s="1" customFormat="1" ht="15" customHeight="1">
      <c r="B25" s="277"/>
      <c r="C25" s="276" t="s">
        <v>1828</v>
      </c>
      <c r="D25" s="276"/>
      <c r="E25" s="276"/>
      <c r="F25" s="276"/>
      <c r="G25" s="276"/>
      <c r="H25" s="276"/>
      <c r="I25" s="276"/>
      <c r="J25" s="276"/>
      <c r="K25" s="274"/>
    </row>
    <row r="26" s="1" customFormat="1" ht="15" customHeight="1">
      <c r="B26" s="277"/>
      <c r="C26" s="276" t="s">
        <v>1829</v>
      </c>
      <c r="D26" s="276"/>
      <c r="E26" s="276"/>
      <c r="F26" s="276"/>
      <c r="G26" s="276"/>
      <c r="H26" s="276"/>
      <c r="I26" s="276"/>
      <c r="J26" s="276"/>
      <c r="K26" s="274"/>
    </row>
    <row r="27" s="1" customFormat="1" ht="15" customHeight="1">
      <c r="B27" s="277"/>
      <c r="C27" s="276"/>
      <c r="D27" s="276" t="s">
        <v>1830</v>
      </c>
      <c r="E27" s="276"/>
      <c r="F27" s="276"/>
      <c r="G27" s="276"/>
      <c r="H27" s="276"/>
      <c r="I27" s="276"/>
      <c r="J27" s="276"/>
      <c r="K27" s="274"/>
    </row>
    <row r="28" s="1" customFormat="1" ht="15" customHeight="1">
      <c r="B28" s="277"/>
      <c r="C28" s="278"/>
      <c r="D28" s="276" t="s">
        <v>1831</v>
      </c>
      <c r="E28" s="276"/>
      <c r="F28" s="276"/>
      <c r="G28" s="276"/>
      <c r="H28" s="276"/>
      <c r="I28" s="276"/>
      <c r="J28" s="276"/>
      <c r="K28" s="274"/>
    </row>
    <row r="29" s="1" customFormat="1" ht="12.75" customHeight="1">
      <c r="B29" s="277"/>
      <c r="C29" s="278"/>
      <c r="D29" s="278"/>
      <c r="E29" s="278"/>
      <c r="F29" s="278"/>
      <c r="G29" s="278"/>
      <c r="H29" s="278"/>
      <c r="I29" s="278"/>
      <c r="J29" s="278"/>
      <c r="K29" s="274"/>
    </row>
    <row r="30" s="1" customFormat="1" ht="15" customHeight="1">
      <c r="B30" s="277"/>
      <c r="C30" s="278"/>
      <c r="D30" s="276" t="s">
        <v>1832</v>
      </c>
      <c r="E30" s="276"/>
      <c r="F30" s="276"/>
      <c r="G30" s="276"/>
      <c r="H30" s="276"/>
      <c r="I30" s="276"/>
      <c r="J30" s="276"/>
      <c r="K30" s="274"/>
    </row>
    <row r="31" s="1" customFormat="1" ht="15" customHeight="1">
      <c r="B31" s="277"/>
      <c r="C31" s="278"/>
      <c r="D31" s="276" t="s">
        <v>1833</v>
      </c>
      <c r="E31" s="276"/>
      <c r="F31" s="276"/>
      <c r="G31" s="276"/>
      <c r="H31" s="276"/>
      <c r="I31" s="276"/>
      <c r="J31" s="276"/>
      <c r="K31" s="274"/>
    </row>
    <row r="32" s="1" customFormat="1" ht="12.75" customHeight="1">
      <c r="B32" s="277"/>
      <c r="C32" s="278"/>
      <c r="D32" s="278"/>
      <c r="E32" s="278"/>
      <c r="F32" s="278"/>
      <c r="G32" s="278"/>
      <c r="H32" s="278"/>
      <c r="I32" s="278"/>
      <c r="J32" s="278"/>
      <c r="K32" s="274"/>
    </row>
    <row r="33" s="1" customFormat="1" ht="15" customHeight="1">
      <c r="B33" s="277"/>
      <c r="C33" s="278"/>
      <c r="D33" s="276" t="s">
        <v>1834</v>
      </c>
      <c r="E33" s="276"/>
      <c r="F33" s="276"/>
      <c r="G33" s="276"/>
      <c r="H33" s="276"/>
      <c r="I33" s="276"/>
      <c r="J33" s="276"/>
      <c r="K33" s="274"/>
    </row>
    <row r="34" s="1" customFormat="1" ht="15" customHeight="1">
      <c r="B34" s="277"/>
      <c r="C34" s="278"/>
      <c r="D34" s="276" t="s">
        <v>1835</v>
      </c>
      <c r="E34" s="276"/>
      <c r="F34" s="276"/>
      <c r="G34" s="276"/>
      <c r="H34" s="276"/>
      <c r="I34" s="276"/>
      <c r="J34" s="276"/>
      <c r="K34" s="274"/>
    </row>
    <row r="35" s="1" customFormat="1" ht="15" customHeight="1">
      <c r="B35" s="277"/>
      <c r="C35" s="278"/>
      <c r="D35" s="276" t="s">
        <v>1836</v>
      </c>
      <c r="E35" s="276"/>
      <c r="F35" s="276"/>
      <c r="G35" s="276"/>
      <c r="H35" s="276"/>
      <c r="I35" s="276"/>
      <c r="J35" s="276"/>
      <c r="K35" s="274"/>
    </row>
    <row r="36" s="1" customFormat="1" ht="15" customHeight="1">
      <c r="B36" s="277"/>
      <c r="C36" s="278"/>
      <c r="D36" s="276"/>
      <c r="E36" s="279" t="s">
        <v>109</v>
      </c>
      <c r="F36" s="276"/>
      <c r="G36" s="276" t="s">
        <v>1837</v>
      </c>
      <c r="H36" s="276"/>
      <c r="I36" s="276"/>
      <c r="J36" s="276"/>
      <c r="K36" s="274"/>
    </row>
    <row r="37" s="1" customFormat="1" ht="30.75" customHeight="1">
      <c r="B37" s="277"/>
      <c r="C37" s="278"/>
      <c r="D37" s="276"/>
      <c r="E37" s="279" t="s">
        <v>1838</v>
      </c>
      <c r="F37" s="276"/>
      <c r="G37" s="276" t="s">
        <v>1839</v>
      </c>
      <c r="H37" s="276"/>
      <c r="I37" s="276"/>
      <c r="J37" s="276"/>
      <c r="K37" s="274"/>
    </row>
    <row r="38" s="1" customFormat="1" ht="15" customHeight="1">
      <c r="B38" s="277"/>
      <c r="C38" s="278"/>
      <c r="D38" s="276"/>
      <c r="E38" s="279" t="s">
        <v>55</v>
      </c>
      <c r="F38" s="276"/>
      <c r="G38" s="276" t="s">
        <v>1840</v>
      </c>
      <c r="H38" s="276"/>
      <c r="I38" s="276"/>
      <c r="J38" s="276"/>
      <c r="K38" s="274"/>
    </row>
    <row r="39" s="1" customFormat="1" ht="15" customHeight="1">
      <c r="B39" s="277"/>
      <c r="C39" s="278"/>
      <c r="D39" s="276"/>
      <c r="E39" s="279" t="s">
        <v>56</v>
      </c>
      <c r="F39" s="276"/>
      <c r="G39" s="276" t="s">
        <v>1841</v>
      </c>
      <c r="H39" s="276"/>
      <c r="I39" s="276"/>
      <c r="J39" s="276"/>
      <c r="K39" s="274"/>
    </row>
    <row r="40" s="1" customFormat="1" ht="15" customHeight="1">
      <c r="B40" s="277"/>
      <c r="C40" s="278"/>
      <c r="D40" s="276"/>
      <c r="E40" s="279" t="s">
        <v>110</v>
      </c>
      <c r="F40" s="276"/>
      <c r="G40" s="276" t="s">
        <v>1842</v>
      </c>
      <c r="H40" s="276"/>
      <c r="I40" s="276"/>
      <c r="J40" s="276"/>
      <c r="K40" s="274"/>
    </row>
    <row r="41" s="1" customFormat="1" ht="15" customHeight="1">
      <c r="B41" s="277"/>
      <c r="C41" s="278"/>
      <c r="D41" s="276"/>
      <c r="E41" s="279" t="s">
        <v>111</v>
      </c>
      <c r="F41" s="276"/>
      <c r="G41" s="276" t="s">
        <v>1843</v>
      </c>
      <c r="H41" s="276"/>
      <c r="I41" s="276"/>
      <c r="J41" s="276"/>
      <c r="K41" s="274"/>
    </row>
    <row r="42" s="1" customFormat="1" ht="15" customHeight="1">
      <c r="B42" s="277"/>
      <c r="C42" s="278"/>
      <c r="D42" s="276"/>
      <c r="E42" s="279" t="s">
        <v>1844</v>
      </c>
      <c r="F42" s="276"/>
      <c r="G42" s="276" t="s">
        <v>1845</v>
      </c>
      <c r="H42" s="276"/>
      <c r="I42" s="276"/>
      <c r="J42" s="276"/>
      <c r="K42" s="274"/>
    </row>
    <row r="43" s="1" customFormat="1" ht="15" customHeight="1">
      <c r="B43" s="277"/>
      <c r="C43" s="278"/>
      <c r="D43" s="276"/>
      <c r="E43" s="279"/>
      <c r="F43" s="276"/>
      <c r="G43" s="276" t="s">
        <v>1846</v>
      </c>
      <c r="H43" s="276"/>
      <c r="I43" s="276"/>
      <c r="J43" s="276"/>
      <c r="K43" s="274"/>
    </row>
    <row r="44" s="1" customFormat="1" ht="15" customHeight="1">
      <c r="B44" s="277"/>
      <c r="C44" s="278"/>
      <c r="D44" s="276"/>
      <c r="E44" s="279" t="s">
        <v>1847</v>
      </c>
      <c r="F44" s="276"/>
      <c r="G44" s="276" t="s">
        <v>1848</v>
      </c>
      <c r="H44" s="276"/>
      <c r="I44" s="276"/>
      <c r="J44" s="276"/>
      <c r="K44" s="274"/>
    </row>
    <row r="45" s="1" customFormat="1" ht="15" customHeight="1">
      <c r="B45" s="277"/>
      <c r="C45" s="278"/>
      <c r="D45" s="276"/>
      <c r="E45" s="279" t="s">
        <v>113</v>
      </c>
      <c r="F45" s="276"/>
      <c r="G45" s="276" t="s">
        <v>1849</v>
      </c>
      <c r="H45" s="276"/>
      <c r="I45" s="276"/>
      <c r="J45" s="276"/>
      <c r="K45" s="274"/>
    </row>
    <row r="46" s="1" customFormat="1" ht="12.75" customHeight="1">
      <c r="B46" s="277"/>
      <c r="C46" s="278"/>
      <c r="D46" s="276"/>
      <c r="E46" s="276"/>
      <c r="F46" s="276"/>
      <c r="G46" s="276"/>
      <c r="H46" s="276"/>
      <c r="I46" s="276"/>
      <c r="J46" s="276"/>
      <c r="K46" s="274"/>
    </row>
    <row r="47" s="1" customFormat="1" ht="15" customHeight="1">
      <c r="B47" s="277"/>
      <c r="C47" s="278"/>
      <c r="D47" s="276" t="s">
        <v>1850</v>
      </c>
      <c r="E47" s="276"/>
      <c r="F47" s="276"/>
      <c r="G47" s="276"/>
      <c r="H47" s="276"/>
      <c r="I47" s="276"/>
      <c r="J47" s="276"/>
      <c r="K47" s="274"/>
    </row>
    <row r="48" s="1" customFormat="1" ht="15" customHeight="1">
      <c r="B48" s="277"/>
      <c r="C48" s="278"/>
      <c r="D48" s="278"/>
      <c r="E48" s="276" t="s">
        <v>1851</v>
      </c>
      <c r="F48" s="276"/>
      <c r="G48" s="276"/>
      <c r="H48" s="276"/>
      <c r="I48" s="276"/>
      <c r="J48" s="276"/>
      <c r="K48" s="274"/>
    </row>
    <row r="49" s="1" customFormat="1" ht="15" customHeight="1">
      <c r="B49" s="277"/>
      <c r="C49" s="278"/>
      <c r="D49" s="278"/>
      <c r="E49" s="276" t="s">
        <v>1852</v>
      </c>
      <c r="F49" s="276"/>
      <c r="G49" s="276"/>
      <c r="H49" s="276"/>
      <c r="I49" s="276"/>
      <c r="J49" s="276"/>
      <c r="K49" s="274"/>
    </row>
    <row r="50" s="1" customFormat="1" ht="15" customHeight="1">
      <c r="B50" s="277"/>
      <c r="C50" s="278"/>
      <c r="D50" s="278"/>
      <c r="E50" s="276" t="s">
        <v>1853</v>
      </c>
      <c r="F50" s="276"/>
      <c r="G50" s="276"/>
      <c r="H50" s="276"/>
      <c r="I50" s="276"/>
      <c r="J50" s="276"/>
      <c r="K50" s="274"/>
    </row>
    <row r="51" s="1" customFormat="1" ht="15" customHeight="1">
      <c r="B51" s="277"/>
      <c r="C51" s="278"/>
      <c r="D51" s="276" t="s">
        <v>1854</v>
      </c>
      <c r="E51" s="276"/>
      <c r="F51" s="276"/>
      <c r="G51" s="276"/>
      <c r="H51" s="276"/>
      <c r="I51" s="276"/>
      <c r="J51" s="276"/>
      <c r="K51" s="274"/>
    </row>
    <row r="52" s="1" customFormat="1" ht="25.5" customHeight="1">
      <c r="B52" s="272"/>
      <c r="C52" s="273" t="s">
        <v>1855</v>
      </c>
      <c r="D52" s="273"/>
      <c r="E52" s="273"/>
      <c r="F52" s="273"/>
      <c r="G52" s="273"/>
      <c r="H52" s="273"/>
      <c r="I52" s="273"/>
      <c r="J52" s="273"/>
      <c r="K52" s="274"/>
    </row>
    <row r="53" s="1" customFormat="1" ht="5.25" customHeight="1">
      <c r="B53" s="272"/>
      <c r="C53" s="275"/>
      <c r="D53" s="275"/>
      <c r="E53" s="275"/>
      <c r="F53" s="275"/>
      <c r="G53" s="275"/>
      <c r="H53" s="275"/>
      <c r="I53" s="275"/>
      <c r="J53" s="275"/>
      <c r="K53" s="274"/>
    </row>
    <row r="54" s="1" customFormat="1" ht="15" customHeight="1">
      <c r="B54" s="272"/>
      <c r="C54" s="276" t="s">
        <v>1856</v>
      </c>
      <c r="D54" s="276"/>
      <c r="E54" s="276"/>
      <c r="F54" s="276"/>
      <c r="G54" s="276"/>
      <c r="H54" s="276"/>
      <c r="I54" s="276"/>
      <c r="J54" s="276"/>
      <c r="K54" s="274"/>
    </row>
    <row r="55" s="1" customFormat="1" ht="15" customHeight="1">
      <c r="B55" s="272"/>
      <c r="C55" s="276" t="s">
        <v>1857</v>
      </c>
      <c r="D55" s="276"/>
      <c r="E55" s="276"/>
      <c r="F55" s="276"/>
      <c r="G55" s="276"/>
      <c r="H55" s="276"/>
      <c r="I55" s="276"/>
      <c r="J55" s="276"/>
      <c r="K55" s="274"/>
    </row>
    <row r="56" s="1" customFormat="1" ht="12.75" customHeight="1">
      <c r="B56" s="272"/>
      <c r="C56" s="276"/>
      <c r="D56" s="276"/>
      <c r="E56" s="276"/>
      <c r="F56" s="276"/>
      <c r="G56" s="276"/>
      <c r="H56" s="276"/>
      <c r="I56" s="276"/>
      <c r="J56" s="276"/>
      <c r="K56" s="274"/>
    </row>
    <row r="57" s="1" customFormat="1" ht="15" customHeight="1">
      <c r="B57" s="272"/>
      <c r="C57" s="276" t="s">
        <v>1858</v>
      </c>
      <c r="D57" s="276"/>
      <c r="E57" s="276"/>
      <c r="F57" s="276"/>
      <c r="G57" s="276"/>
      <c r="H57" s="276"/>
      <c r="I57" s="276"/>
      <c r="J57" s="276"/>
      <c r="K57" s="274"/>
    </row>
    <row r="58" s="1" customFormat="1" ht="15" customHeight="1">
      <c r="B58" s="272"/>
      <c r="C58" s="278"/>
      <c r="D58" s="276" t="s">
        <v>1859</v>
      </c>
      <c r="E58" s="276"/>
      <c r="F58" s="276"/>
      <c r="G58" s="276"/>
      <c r="H58" s="276"/>
      <c r="I58" s="276"/>
      <c r="J58" s="276"/>
      <c r="K58" s="274"/>
    </row>
    <row r="59" s="1" customFormat="1" ht="15" customHeight="1">
      <c r="B59" s="272"/>
      <c r="C59" s="278"/>
      <c r="D59" s="276" t="s">
        <v>1860</v>
      </c>
      <c r="E59" s="276"/>
      <c r="F59" s="276"/>
      <c r="G59" s="276"/>
      <c r="H59" s="276"/>
      <c r="I59" s="276"/>
      <c r="J59" s="276"/>
      <c r="K59" s="274"/>
    </row>
    <row r="60" s="1" customFormat="1" ht="15" customHeight="1">
      <c r="B60" s="272"/>
      <c r="C60" s="278"/>
      <c r="D60" s="276" t="s">
        <v>1861</v>
      </c>
      <c r="E60" s="276"/>
      <c r="F60" s="276"/>
      <c r="G60" s="276"/>
      <c r="H60" s="276"/>
      <c r="I60" s="276"/>
      <c r="J60" s="276"/>
      <c r="K60" s="274"/>
    </row>
    <row r="61" s="1" customFormat="1" ht="15" customHeight="1">
      <c r="B61" s="272"/>
      <c r="C61" s="278"/>
      <c r="D61" s="276" t="s">
        <v>1862</v>
      </c>
      <c r="E61" s="276"/>
      <c r="F61" s="276"/>
      <c r="G61" s="276"/>
      <c r="H61" s="276"/>
      <c r="I61" s="276"/>
      <c r="J61" s="276"/>
      <c r="K61" s="274"/>
    </row>
    <row r="62" s="1" customFormat="1" ht="15" customHeight="1">
      <c r="B62" s="272"/>
      <c r="C62" s="278"/>
      <c r="D62" s="281" t="s">
        <v>1863</v>
      </c>
      <c r="E62" s="281"/>
      <c r="F62" s="281"/>
      <c r="G62" s="281"/>
      <c r="H62" s="281"/>
      <c r="I62" s="281"/>
      <c r="J62" s="281"/>
      <c r="K62" s="274"/>
    </row>
    <row r="63" s="1" customFormat="1" ht="15" customHeight="1">
      <c r="B63" s="272"/>
      <c r="C63" s="278"/>
      <c r="D63" s="276" t="s">
        <v>1864</v>
      </c>
      <c r="E63" s="276"/>
      <c r="F63" s="276"/>
      <c r="G63" s="276"/>
      <c r="H63" s="276"/>
      <c r="I63" s="276"/>
      <c r="J63" s="276"/>
      <c r="K63" s="274"/>
    </row>
    <row r="64" s="1" customFormat="1" ht="12.75" customHeight="1">
      <c r="B64" s="272"/>
      <c r="C64" s="278"/>
      <c r="D64" s="278"/>
      <c r="E64" s="282"/>
      <c r="F64" s="278"/>
      <c r="G64" s="278"/>
      <c r="H64" s="278"/>
      <c r="I64" s="278"/>
      <c r="J64" s="278"/>
      <c r="K64" s="274"/>
    </row>
    <row r="65" s="1" customFormat="1" ht="15" customHeight="1">
      <c r="B65" s="272"/>
      <c r="C65" s="278"/>
      <c r="D65" s="276" t="s">
        <v>1865</v>
      </c>
      <c r="E65" s="276"/>
      <c r="F65" s="276"/>
      <c r="G65" s="276"/>
      <c r="H65" s="276"/>
      <c r="I65" s="276"/>
      <c r="J65" s="276"/>
      <c r="K65" s="274"/>
    </row>
    <row r="66" s="1" customFormat="1" ht="15" customHeight="1">
      <c r="B66" s="272"/>
      <c r="C66" s="278"/>
      <c r="D66" s="281" t="s">
        <v>1866</v>
      </c>
      <c r="E66" s="281"/>
      <c r="F66" s="281"/>
      <c r="G66" s="281"/>
      <c r="H66" s="281"/>
      <c r="I66" s="281"/>
      <c r="J66" s="281"/>
      <c r="K66" s="274"/>
    </row>
    <row r="67" s="1" customFormat="1" ht="15" customHeight="1">
      <c r="B67" s="272"/>
      <c r="C67" s="278"/>
      <c r="D67" s="276" t="s">
        <v>1867</v>
      </c>
      <c r="E67" s="276"/>
      <c r="F67" s="276"/>
      <c r="G67" s="276"/>
      <c r="H67" s="276"/>
      <c r="I67" s="276"/>
      <c r="J67" s="276"/>
      <c r="K67" s="274"/>
    </row>
    <row r="68" s="1" customFormat="1" ht="15" customHeight="1">
      <c r="B68" s="272"/>
      <c r="C68" s="278"/>
      <c r="D68" s="276" t="s">
        <v>1868</v>
      </c>
      <c r="E68" s="276"/>
      <c r="F68" s="276"/>
      <c r="G68" s="276"/>
      <c r="H68" s="276"/>
      <c r="I68" s="276"/>
      <c r="J68" s="276"/>
      <c r="K68" s="274"/>
    </row>
    <row r="69" s="1" customFormat="1" ht="15" customHeight="1">
      <c r="B69" s="272"/>
      <c r="C69" s="278"/>
      <c r="D69" s="276" t="s">
        <v>1869</v>
      </c>
      <c r="E69" s="276"/>
      <c r="F69" s="276"/>
      <c r="G69" s="276"/>
      <c r="H69" s="276"/>
      <c r="I69" s="276"/>
      <c r="J69" s="276"/>
      <c r="K69" s="274"/>
    </row>
    <row r="70" s="1" customFormat="1" ht="15" customHeight="1">
      <c r="B70" s="272"/>
      <c r="C70" s="278"/>
      <c r="D70" s="276" t="s">
        <v>1870</v>
      </c>
      <c r="E70" s="276"/>
      <c r="F70" s="276"/>
      <c r="G70" s="276"/>
      <c r="H70" s="276"/>
      <c r="I70" s="276"/>
      <c r="J70" s="276"/>
      <c r="K70" s="274"/>
    </row>
    <row r="71" s="1" customFormat="1" ht="12.75" customHeight="1">
      <c r="B71" s="283"/>
      <c r="C71" s="284"/>
      <c r="D71" s="284"/>
      <c r="E71" s="284"/>
      <c r="F71" s="284"/>
      <c r="G71" s="284"/>
      <c r="H71" s="284"/>
      <c r="I71" s="284"/>
      <c r="J71" s="284"/>
      <c r="K71" s="285"/>
    </row>
    <row r="72" s="1" customFormat="1" ht="18.75" customHeight="1">
      <c r="B72" s="286"/>
      <c r="C72" s="286"/>
      <c r="D72" s="286"/>
      <c r="E72" s="286"/>
      <c r="F72" s="286"/>
      <c r="G72" s="286"/>
      <c r="H72" s="286"/>
      <c r="I72" s="286"/>
      <c r="J72" s="286"/>
      <c r="K72" s="287"/>
    </row>
    <row r="73" s="1" customFormat="1" ht="18.75" customHeight="1">
      <c r="B73" s="287"/>
      <c r="C73" s="287"/>
      <c r="D73" s="287"/>
      <c r="E73" s="287"/>
      <c r="F73" s="287"/>
      <c r="G73" s="287"/>
      <c r="H73" s="287"/>
      <c r="I73" s="287"/>
      <c r="J73" s="287"/>
      <c r="K73" s="287"/>
    </row>
    <row r="74" s="1" customFormat="1" ht="7.5" customHeight="1">
      <c r="B74" s="288"/>
      <c r="C74" s="289"/>
      <c r="D74" s="289"/>
      <c r="E74" s="289"/>
      <c r="F74" s="289"/>
      <c r="G74" s="289"/>
      <c r="H74" s="289"/>
      <c r="I74" s="289"/>
      <c r="J74" s="289"/>
      <c r="K74" s="290"/>
    </row>
    <row r="75" s="1" customFormat="1" ht="45" customHeight="1">
      <c r="B75" s="291"/>
      <c r="C75" s="292" t="s">
        <v>1871</v>
      </c>
      <c r="D75" s="292"/>
      <c r="E75" s="292"/>
      <c r="F75" s="292"/>
      <c r="G75" s="292"/>
      <c r="H75" s="292"/>
      <c r="I75" s="292"/>
      <c r="J75" s="292"/>
      <c r="K75" s="293"/>
    </row>
    <row r="76" s="1" customFormat="1" ht="17.25" customHeight="1">
      <c r="B76" s="291"/>
      <c r="C76" s="294" t="s">
        <v>1872</v>
      </c>
      <c r="D76" s="294"/>
      <c r="E76" s="294"/>
      <c r="F76" s="294" t="s">
        <v>1873</v>
      </c>
      <c r="G76" s="295"/>
      <c r="H76" s="294" t="s">
        <v>56</v>
      </c>
      <c r="I76" s="294" t="s">
        <v>59</v>
      </c>
      <c r="J76" s="294" t="s">
        <v>1874</v>
      </c>
      <c r="K76" s="293"/>
    </row>
    <row r="77" s="1" customFormat="1" ht="17.25" customHeight="1">
      <c r="B77" s="291"/>
      <c r="C77" s="296" t="s">
        <v>1875</v>
      </c>
      <c r="D77" s="296"/>
      <c r="E77" s="296"/>
      <c r="F77" s="297" t="s">
        <v>1876</v>
      </c>
      <c r="G77" s="298"/>
      <c r="H77" s="296"/>
      <c r="I77" s="296"/>
      <c r="J77" s="296" t="s">
        <v>1877</v>
      </c>
      <c r="K77" s="293"/>
    </row>
    <row r="78" s="1" customFormat="1" ht="5.25" customHeight="1">
      <c r="B78" s="291"/>
      <c r="C78" s="299"/>
      <c r="D78" s="299"/>
      <c r="E78" s="299"/>
      <c r="F78" s="299"/>
      <c r="G78" s="300"/>
      <c r="H78" s="299"/>
      <c r="I78" s="299"/>
      <c r="J78" s="299"/>
      <c r="K78" s="293"/>
    </row>
    <row r="79" s="1" customFormat="1" ht="15" customHeight="1">
      <c r="B79" s="291"/>
      <c r="C79" s="279" t="s">
        <v>55</v>
      </c>
      <c r="D79" s="299"/>
      <c r="E79" s="299"/>
      <c r="F79" s="301" t="s">
        <v>1878</v>
      </c>
      <c r="G79" s="300"/>
      <c r="H79" s="279" t="s">
        <v>1879</v>
      </c>
      <c r="I79" s="279" t="s">
        <v>1880</v>
      </c>
      <c r="J79" s="279">
        <v>20</v>
      </c>
      <c r="K79" s="293"/>
    </row>
    <row r="80" s="1" customFormat="1" ht="15" customHeight="1">
      <c r="B80" s="291"/>
      <c r="C80" s="279" t="s">
        <v>1881</v>
      </c>
      <c r="D80" s="279"/>
      <c r="E80" s="279"/>
      <c r="F80" s="301" t="s">
        <v>1878</v>
      </c>
      <c r="G80" s="300"/>
      <c r="H80" s="279" t="s">
        <v>1882</v>
      </c>
      <c r="I80" s="279" t="s">
        <v>1880</v>
      </c>
      <c r="J80" s="279">
        <v>120</v>
      </c>
      <c r="K80" s="293"/>
    </row>
    <row r="81" s="1" customFormat="1" ht="15" customHeight="1">
      <c r="B81" s="302"/>
      <c r="C81" s="279" t="s">
        <v>1883</v>
      </c>
      <c r="D81" s="279"/>
      <c r="E81" s="279"/>
      <c r="F81" s="301" t="s">
        <v>1884</v>
      </c>
      <c r="G81" s="300"/>
      <c r="H81" s="279" t="s">
        <v>1885</v>
      </c>
      <c r="I81" s="279" t="s">
        <v>1880</v>
      </c>
      <c r="J81" s="279">
        <v>50</v>
      </c>
      <c r="K81" s="293"/>
    </row>
    <row r="82" s="1" customFormat="1" ht="15" customHeight="1">
      <c r="B82" s="302"/>
      <c r="C82" s="279" t="s">
        <v>1886</v>
      </c>
      <c r="D82" s="279"/>
      <c r="E82" s="279"/>
      <c r="F82" s="301" t="s">
        <v>1878</v>
      </c>
      <c r="G82" s="300"/>
      <c r="H82" s="279" t="s">
        <v>1887</v>
      </c>
      <c r="I82" s="279" t="s">
        <v>1888</v>
      </c>
      <c r="J82" s="279"/>
      <c r="K82" s="293"/>
    </row>
    <row r="83" s="1" customFormat="1" ht="15" customHeight="1">
      <c r="B83" s="302"/>
      <c r="C83" s="303" t="s">
        <v>1889</v>
      </c>
      <c r="D83" s="303"/>
      <c r="E83" s="303"/>
      <c r="F83" s="304" t="s">
        <v>1884</v>
      </c>
      <c r="G83" s="303"/>
      <c r="H83" s="303" t="s">
        <v>1890</v>
      </c>
      <c r="I83" s="303" t="s">
        <v>1880</v>
      </c>
      <c r="J83" s="303">
        <v>15</v>
      </c>
      <c r="K83" s="293"/>
    </row>
    <row r="84" s="1" customFormat="1" ht="15" customHeight="1">
      <c r="B84" s="302"/>
      <c r="C84" s="303" t="s">
        <v>1891</v>
      </c>
      <c r="D84" s="303"/>
      <c r="E84" s="303"/>
      <c r="F84" s="304" t="s">
        <v>1884</v>
      </c>
      <c r="G84" s="303"/>
      <c r="H84" s="303" t="s">
        <v>1892</v>
      </c>
      <c r="I84" s="303" t="s">
        <v>1880</v>
      </c>
      <c r="J84" s="303">
        <v>15</v>
      </c>
      <c r="K84" s="293"/>
    </row>
    <row r="85" s="1" customFormat="1" ht="15" customHeight="1">
      <c r="B85" s="302"/>
      <c r="C85" s="303" t="s">
        <v>1893</v>
      </c>
      <c r="D85" s="303"/>
      <c r="E85" s="303"/>
      <c r="F85" s="304" t="s">
        <v>1884</v>
      </c>
      <c r="G85" s="303"/>
      <c r="H85" s="303" t="s">
        <v>1894</v>
      </c>
      <c r="I85" s="303" t="s">
        <v>1880</v>
      </c>
      <c r="J85" s="303">
        <v>20</v>
      </c>
      <c r="K85" s="293"/>
    </row>
    <row r="86" s="1" customFormat="1" ht="15" customHeight="1">
      <c r="B86" s="302"/>
      <c r="C86" s="303" t="s">
        <v>1895</v>
      </c>
      <c r="D86" s="303"/>
      <c r="E86" s="303"/>
      <c r="F86" s="304" t="s">
        <v>1884</v>
      </c>
      <c r="G86" s="303"/>
      <c r="H86" s="303" t="s">
        <v>1896</v>
      </c>
      <c r="I86" s="303" t="s">
        <v>1880</v>
      </c>
      <c r="J86" s="303">
        <v>20</v>
      </c>
      <c r="K86" s="293"/>
    </row>
    <row r="87" s="1" customFormat="1" ht="15" customHeight="1">
      <c r="B87" s="302"/>
      <c r="C87" s="279" t="s">
        <v>1897</v>
      </c>
      <c r="D87" s="279"/>
      <c r="E87" s="279"/>
      <c r="F87" s="301" t="s">
        <v>1884</v>
      </c>
      <c r="G87" s="300"/>
      <c r="H87" s="279" t="s">
        <v>1898</v>
      </c>
      <c r="I87" s="279" t="s">
        <v>1880</v>
      </c>
      <c r="J87" s="279">
        <v>50</v>
      </c>
      <c r="K87" s="293"/>
    </row>
    <row r="88" s="1" customFormat="1" ht="15" customHeight="1">
      <c r="B88" s="302"/>
      <c r="C88" s="279" t="s">
        <v>1899</v>
      </c>
      <c r="D88" s="279"/>
      <c r="E88" s="279"/>
      <c r="F88" s="301" t="s">
        <v>1884</v>
      </c>
      <c r="G88" s="300"/>
      <c r="H88" s="279" t="s">
        <v>1900</v>
      </c>
      <c r="I88" s="279" t="s">
        <v>1880</v>
      </c>
      <c r="J88" s="279">
        <v>20</v>
      </c>
      <c r="K88" s="293"/>
    </row>
    <row r="89" s="1" customFormat="1" ht="15" customHeight="1">
      <c r="B89" s="302"/>
      <c r="C89" s="279" t="s">
        <v>1901</v>
      </c>
      <c r="D89" s="279"/>
      <c r="E89" s="279"/>
      <c r="F89" s="301" t="s">
        <v>1884</v>
      </c>
      <c r="G89" s="300"/>
      <c r="H89" s="279" t="s">
        <v>1902</v>
      </c>
      <c r="I89" s="279" t="s">
        <v>1880</v>
      </c>
      <c r="J89" s="279">
        <v>20</v>
      </c>
      <c r="K89" s="293"/>
    </row>
    <row r="90" s="1" customFormat="1" ht="15" customHeight="1">
      <c r="B90" s="302"/>
      <c r="C90" s="279" t="s">
        <v>1903</v>
      </c>
      <c r="D90" s="279"/>
      <c r="E90" s="279"/>
      <c r="F90" s="301" t="s">
        <v>1884</v>
      </c>
      <c r="G90" s="300"/>
      <c r="H90" s="279" t="s">
        <v>1904</v>
      </c>
      <c r="I90" s="279" t="s">
        <v>1880</v>
      </c>
      <c r="J90" s="279">
        <v>50</v>
      </c>
      <c r="K90" s="293"/>
    </row>
    <row r="91" s="1" customFormat="1" ht="15" customHeight="1">
      <c r="B91" s="302"/>
      <c r="C91" s="279" t="s">
        <v>1905</v>
      </c>
      <c r="D91" s="279"/>
      <c r="E91" s="279"/>
      <c r="F91" s="301" t="s">
        <v>1884</v>
      </c>
      <c r="G91" s="300"/>
      <c r="H91" s="279" t="s">
        <v>1905</v>
      </c>
      <c r="I91" s="279" t="s">
        <v>1880</v>
      </c>
      <c r="J91" s="279">
        <v>50</v>
      </c>
      <c r="K91" s="293"/>
    </row>
    <row r="92" s="1" customFormat="1" ht="15" customHeight="1">
      <c r="B92" s="302"/>
      <c r="C92" s="279" t="s">
        <v>1906</v>
      </c>
      <c r="D92" s="279"/>
      <c r="E92" s="279"/>
      <c r="F92" s="301" t="s">
        <v>1884</v>
      </c>
      <c r="G92" s="300"/>
      <c r="H92" s="279" t="s">
        <v>1907</v>
      </c>
      <c r="I92" s="279" t="s">
        <v>1880</v>
      </c>
      <c r="J92" s="279">
        <v>255</v>
      </c>
      <c r="K92" s="293"/>
    </row>
    <row r="93" s="1" customFormat="1" ht="15" customHeight="1">
      <c r="B93" s="302"/>
      <c r="C93" s="279" t="s">
        <v>1908</v>
      </c>
      <c r="D93" s="279"/>
      <c r="E93" s="279"/>
      <c r="F93" s="301" t="s">
        <v>1878</v>
      </c>
      <c r="G93" s="300"/>
      <c r="H93" s="279" t="s">
        <v>1909</v>
      </c>
      <c r="I93" s="279" t="s">
        <v>1910</v>
      </c>
      <c r="J93" s="279"/>
      <c r="K93" s="293"/>
    </row>
    <row r="94" s="1" customFormat="1" ht="15" customHeight="1">
      <c r="B94" s="302"/>
      <c r="C94" s="279" t="s">
        <v>1911</v>
      </c>
      <c r="D94" s="279"/>
      <c r="E94" s="279"/>
      <c r="F94" s="301" t="s">
        <v>1878</v>
      </c>
      <c r="G94" s="300"/>
      <c r="H94" s="279" t="s">
        <v>1912</v>
      </c>
      <c r="I94" s="279" t="s">
        <v>1913</v>
      </c>
      <c r="J94" s="279"/>
      <c r="K94" s="293"/>
    </row>
    <row r="95" s="1" customFormat="1" ht="15" customHeight="1">
      <c r="B95" s="302"/>
      <c r="C95" s="279" t="s">
        <v>1914</v>
      </c>
      <c r="D95" s="279"/>
      <c r="E95" s="279"/>
      <c r="F95" s="301" t="s">
        <v>1878</v>
      </c>
      <c r="G95" s="300"/>
      <c r="H95" s="279" t="s">
        <v>1914</v>
      </c>
      <c r="I95" s="279" t="s">
        <v>1913</v>
      </c>
      <c r="J95" s="279"/>
      <c r="K95" s="293"/>
    </row>
    <row r="96" s="1" customFormat="1" ht="15" customHeight="1">
      <c r="B96" s="302"/>
      <c r="C96" s="279" t="s">
        <v>40</v>
      </c>
      <c r="D96" s="279"/>
      <c r="E96" s="279"/>
      <c r="F96" s="301" t="s">
        <v>1878</v>
      </c>
      <c r="G96" s="300"/>
      <c r="H96" s="279" t="s">
        <v>1915</v>
      </c>
      <c r="I96" s="279" t="s">
        <v>1913</v>
      </c>
      <c r="J96" s="279"/>
      <c r="K96" s="293"/>
    </row>
    <row r="97" s="1" customFormat="1" ht="15" customHeight="1">
      <c r="B97" s="302"/>
      <c r="C97" s="279" t="s">
        <v>50</v>
      </c>
      <c r="D97" s="279"/>
      <c r="E97" s="279"/>
      <c r="F97" s="301" t="s">
        <v>1878</v>
      </c>
      <c r="G97" s="300"/>
      <c r="H97" s="279" t="s">
        <v>1916</v>
      </c>
      <c r="I97" s="279" t="s">
        <v>1913</v>
      </c>
      <c r="J97" s="279"/>
      <c r="K97" s="293"/>
    </row>
    <row r="98" s="1" customFormat="1" ht="15" customHeight="1">
      <c r="B98" s="305"/>
      <c r="C98" s="306"/>
      <c r="D98" s="306"/>
      <c r="E98" s="306"/>
      <c r="F98" s="306"/>
      <c r="G98" s="306"/>
      <c r="H98" s="306"/>
      <c r="I98" s="306"/>
      <c r="J98" s="306"/>
      <c r="K98" s="307"/>
    </row>
    <row r="99" s="1" customFormat="1" ht="18.75" customHeight="1">
      <c r="B99" s="308"/>
      <c r="C99" s="309"/>
      <c r="D99" s="309"/>
      <c r="E99" s="309"/>
      <c r="F99" s="309"/>
      <c r="G99" s="309"/>
      <c r="H99" s="309"/>
      <c r="I99" s="309"/>
      <c r="J99" s="309"/>
      <c r="K99" s="308"/>
    </row>
    <row r="100" s="1" customFormat="1" ht="18.75" customHeight="1">
      <c r="B100" s="287"/>
      <c r="C100" s="287"/>
      <c r="D100" s="287"/>
      <c r="E100" s="287"/>
      <c r="F100" s="287"/>
      <c r="G100" s="287"/>
      <c r="H100" s="287"/>
      <c r="I100" s="287"/>
      <c r="J100" s="287"/>
      <c r="K100" s="287"/>
    </row>
    <row r="101" s="1" customFormat="1" ht="7.5" customHeight="1">
      <c r="B101" s="288"/>
      <c r="C101" s="289"/>
      <c r="D101" s="289"/>
      <c r="E101" s="289"/>
      <c r="F101" s="289"/>
      <c r="G101" s="289"/>
      <c r="H101" s="289"/>
      <c r="I101" s="289"/>
      <c r="J101" s="289"/>
      <c r="K101" s="290"/>
    </row>
    <row r="102" s="1" customFormat="1" ht="45" customHeight="1">
      <c r="B102" s="291"/>
      <c r="C102" s="292" t="s">
        <v>1917</v>
      </c>
      <c r="D102" s="292"/>
      <c r="E102" s="292"/>
      <c r="F102" s="292"/>
      <c r="G102" s="292"/>
      <c r="H102" s="292"/>
      <c r="I102" s="292"/>
      <c r="J102" s="292"/>
      <c r="K102" s="293"/>
    </row>
    <row r="103" s="1" customFormat="1" ht="17.25" customHeight="1">
      <c r="B103" s="291"/>
      <c r="C103" s="294" t="s">
        <v>1872</v>
      </c>
      <c r="D103" s="294"/>
      <c r="E103" s="294"/>
      <c r="F103" s="294" t="s">
        <v>1873</v>
      </c>
      <c r="G103" s="295"/>
      <c r="H103" s="294" t="s">
        <v>56</v>
      </c>
      <c r="I103" s="294" t="s">
        <v>59</v>
      </c>
      <c r="J103" s="294" t="s">
        <v>1874</v>
      </c>
      <c r="K103" s="293"/>
    </row>
    <row r="104" s="1" customFormat="1" ht="17.25" customHeight="1">
      <c r="B104" s="291"/>
      <c r="C104" s="296" t="s">
        <v>1875</v>
      </c>
      <c r="D104" s="296"/>
      <c r="E104" s="296"/>
      <c r="F104" s="297" t="s">
        <v>1876</v>
      </c>
      <c r="G104" s="298"/>
      <c r="H104" s="296"/>
      <c r="I104" s="296"/>
      <c r="J104" s="296" t="s">
        <v>1877</v>
      </c>
      <c r="K104" s="293"/>
    </row>
    <row r="105" s="1" customFormat="1" ht="5.25" customHeight="1">
      <c r="B105" s="291"/>
      <c r="C105" s="294"/>
      <c r="D105" s="294"/>
      <c r="E105" s="294"/>
      <c r="F105" s="294"/>
      <c r="G105" s="310"/>
      <c r="H105" s="294"/>
      <c r="I105" s="294"/>
      <c r="J105" s="294"/>
      <c r="K105" s="293"/>
    </row>
    <row r="106" s="1" customFormat="1" ht="15" customHeight="1">
      <c r="B106" s="291"/>
      <c r="C106" s="279" t="s">
        <v>55</v>
      </c>
      <c r="D106" s="299"/>
      <c r="E106" s="299"/>
      <c r="F106" s="301" t="s">
        <v>1878</v>
      </c>
      <c r="G106" s="310"/>
      <c r="H106" s="279" t="s">
        <v>1918</v>
      </c>
      <c r="I106" s="279" t="s">
        <v>1880</v>
      </c>
      <c r="J106" s="279">
        <v>20</v>
      </c>
      <c r="K106" s="293"/>
    </row>
    <row r="107" s="1" customFormat="1" ht="15" customHeight="1">
      <c r="B107" s="291"/>
      <c r="C107" s="279" t="s">
        <v>1881</v>
      </c>
      <c r="D107" s="279"/>
      <c r="E107" s="279"/>
      <c r="F107" s="301" t="s">
        <v>1878</v>
      </c>
      <c r="G107" s="279"/>
      <c r="H107" s="279" t="s">
        <v>1918</v>
      </c>
      <c r="I107" s="279" t="s">
        <v>1880</v>
      </c>
      <c r="J107" s="279">
        <v>120</v>
      </c>
      <c r="K107" s="293"/>
    </row>
    <row r="108" s="1" customFormat="1" ht="15" customHeight="1">
      <c r="B108" s="302"/>
      <c r="C108" s="279" t="s">
        <v>1883</v>
      </c>
      <c r="D108" s="279"/>
      <c r="E108" s="279"/>
      <c r="F108" s="301" t="s">
        <v>1884</v>
      </c>
      <c r="G108" s="279"/>
      <c r="H108" s="279" t="s">
        <v>1918</v>
      </c>
      <c r="I108" s="279" t="s">
        <v>1880</v>
      </c>
      <c r="J108" s="279">
        <v>50</v>
      </c>
      <c r="K108" s="293"/>
    </row>
    <row r="109" s="1" customFormat="1" ht="15" customHeight="1">
      <c r="B109" s="302"/>
      <c r="C109" s="279" t="s">
        <v>1886</v>
      </c>
      <c r="D109" s="279"/>
      <c r="E109" s="279"/>
      <c r="F109" s="301" t="s">
        <v>1878</v>
      </c>
      <c r="G109" s="279"/>
      <c r="H109" s="279" t="s">
        <v>1918</v>
      </c>
      <c r="I109" s="279" t="s">
        <v>1888</v>
      </c>
      <c r="J109" s="279"/>
      <c r="K109" s="293"/>
    </row>
    <row r="110" s="1" customFormat="1" ht="15" customHeight="1">
      <c r="B110" s="302"/>
      <c r="C110" s="279" t="s">
        <v>1897</v>
      </c>
      <c r="D110" s="279"/>
      <c r="E110" s="279"/>
      <c r="F110" s="301" t="s">
        <v>1884</v>
      </c>
      <c r="G110" s="279"/>
      <c r="H110" s="279" t="s">
        <v>1918</v>
      </c>
      <c r="I110" s="279" t="s">
        <v>1880</v>
      </c>
      <c r="J110" s="279">
        <v>50</v>
      </c>
      <c r="K110" s="293"/>
    </row>
    <row r="111" s="1" customFormat="1" ht="15" customHeight="1">
      <c r="B111" s="302"/>
      <c r="C111" s="279" t="s">
        <v>1905</v>
      </c>
      <c r="D111" s="279"/>
      <c r="E111" s="279"/>
      <c r="F111" s="301" t="s">
        <v>1884</v>
      </c>
      <c r="G111" s="279"/>
      <c r="H111" s="279" t="s">
        <v>1918</v>
      </c>
      <c r="I111" s="279" t="s">
        <v>1880</v>
      </c>
      <c r="J111" s="279">
        <v>50</v>
      </c>
      <c r="K111" s="293"/>
    </row>
    <row r="112" s="1" customFormat="1" ht="15" customHeight="1">
      <c r="B112" s="302"/>
      <c r="C112" s="279" t="s">
        <v>1903</v>
      </c>
      <c r="D112" s="279"/>
      <c r="E112" s="279"/>
      <c r="F112" s="301" t="s">
        <v>1884</v>
      </c>
      <c r="G112" s="279"/>
      <c r="H112" s="279" t="s">
        <v>1918</v>
      </c>
      <c r="I112" s="279" t="s">
        <v>1880</v>
      </c>
      <c r="J112" s="279">
        <v>50</v>
      </c>
      <c r="K112" s="293"/>
    </row>
    <row r="113" s="1" customFormat="1" ht="15" customHeight="1">
      <c r="B113" s="302"/>
      <c r="C113" s="279" t="s">
        <v>55</v>
      </c>
      <c r="D113" s="279"/>
      <c r="E113" s="279"/>
      <c r="F113" s="301" t="s">
        <v>1878</v>
      </c>
      <c r="G113" s="279"/>
      <c r="H113" s="279" t="s">
        <v>1919</v>
      </c>
      <c r="I113" s="279" t="s">
        <v>1880</v>
      </c>
      <c r="J113" s="279">
        <v>20</v>
      </c>
      <c r="K113" s="293"/>
    </row>
    <row r="114" s="1" customFormat="1" ht="15" customHeight="1">
      <c r="B114" s="302"/>
      <c r="C114" s="279" t="s">
        <v>1920</v>
      </c>
      <c r="D114" s="279"/>
      <c r="E114" s="279"/>
      <c r="F114" s="301" t="s">
        <v>1878</v>
      </c>
      <c r="G114" s="279"/>
      <c r="H114" s="279" t="s">
        <v>1921</v>
      </c>
      <c r="I114" s="279" t="s">
        <v>1880</v>
      </c>
      <c r="J114" s="279">
        <v>120</v>
      </c>
      <c r="K114" s="293"/>
    </row>
    <row r="115" s="1" customFormat="1" ht="15" customHeight="1">
      <c r="B115" s="302"/>
      <c r="C115" s="279" t="s">
        <v>40</v>
      </c>
      <c r="D115" s="279"/>
      <c r="E115" s="279"/>
      <c r="F115" s="301" t="s">
        <v>1878</v>
      </c>
      <c r="G115" s="279"/>
      <c r="H115" s="279" t="s">
        <v>1922</v>
      </c>
      <c r="I115" s="279" t="s">
        <v>1913</v>
      </c>
      <c r="J115" s="279"/>
      <c r="K115" s="293"/>
    </row>
    <row r="116" s="1" customFormat="1" ht="15" customHeight="1">
      <c r="B116" s="302"/>
      <c r="C116" s="279" t="s">
        <v>50</v>
      </c>
      <c r="D116" s="279"/>
      <c r="E116" s="279"/>
      <c r="F116" s="301" t="s">
        <v>1878</v>
      </c>
      <c r="G116" s="279"/>
      <c r="H116" s="279" t="s">
        <v>1923</v>
      </c>
      <c r="I116" s="279" t="s">
        <v>1913</v>
      </c>
      <c r="J116" s="279"/>
      <c r="K116" s="293"/>
    </row>
    <row r="117" s="1" customFormat="1" ht="15" customHeight="1">
      <c r="B117" s="302"/>
      <c r="C117" s="279" t="s">
        <v>59</v>
      </c>
      <c r="D117" s="279"/>
      <c r="E117" s="279"/>
      <c r="F117" s="301" t="s">
        <v>1878</v>
      </c>
      <c r="G117" s="279"/>
      <c r="H117" s="279" t="s">
        <v>1924</v>
      </c>
      <c r="I117" s="279" t="s">
        <v>1925</v>
      </c>
      <c r="J117" s="279"/>
      <c r="K117" s="293"/>
    </row>
    <row r="118" s="1" customFormat="1" ht="15" customHeight="1">
      <c r="B118" s="305"/>
      <c r="C118" s="311"/>
      <c r="D118" s="311"/>
      <c r="E118" s="311"/>
      <c r="F118" s="311"/>
      <c r="G118" s="311"/>
      <c r="H118" s="311"/>
      <c r="I118" s="311"/>
      <c r="J118" s="311"/>
      <c r="K118" s="307"/>
    </row>
    <row r="119" s="1" customFormat="1" ht="18.75" customHeight="1">
      <c r="B119" s="312"/>
      <c r="C119" s="276"/>
      <c r="D119" s="276"/>
      <c r="E119" s="276"/>
      <c r="F119" s="313"/>
      <c r="G119" s="276"/>
      <c r="H119" s="276"/>
      <c r="I119" s="276"/>
      <c r="J119" s="276"/>
      <c r="K119" s="312"/>
    </row>
    <row r="120" s="1" customFormat="1" ht="18.75" customHeight="1">
      <c r="B120" s="287"/>
      <c r="C120" s="287"/>
      <c r="D120" s="287"/>
      <c r="E120" s="287"/>
      <c r="F120" s="287"/>
      <c r="G120" s="287"/>
      <c r="H120" s="287"/>
      <c r="I120" s="287"/>
      <c r="J120" s="287"/>
      <c r="K120" s="287"/>
    </row>
    <row r="121" s="1" customFormat="1" ht="7.5" customHeight="1">
      <c r="B121" s="314"/>
      <c r="C121" s="315"/>
      <c r="D121" s="315"/>
      <c r="E121" s="315"/>
      <c r="F121" s="315"/>
      <c r="G121" s="315"/>
      <c r="H121" s="315"/>
      <c r="I121" s="315"/>
      <c r="J121" s="315"/>
      <c r="K121" s="316"/>
    </row>
    <row r="122" s="1" customFormat="1" ht="45" customHeight="1">
      <c r="B122" s="317"/>
      <c r="C122" s="270" t="s">
        <v>1926</v>
      </c>
      <c r="D122" s="270"/>
      <c r="E122" s="270"/>
      <c r="F122" s="270"/>
      <c r="G122" s="270"/>
      <c r="H122" s="270"/>
      <c r="I122" s="270"/>
      <c r="J122" s="270"/>
      <c r="K122" s="318"/>
    </row>
    <row r="123" s="1" customFormat="1" ht="17.25" customHeight="1">
      <c r="B123" s="319"/>
      <c r="C123" s="294" t="s">
        <v>1872</v>
      </c>
      <c r="D123" s="294"/>
      <c r="E123" s="294"/>
      <c r="F123" s="294" t="s">
        <v>1873</v>
      </c>
      <c r="G123" s="295"/>
      <c r="H123" s="294" t="s">
        <v>56</v>
      </c>
      <c r="I123" s="294" t="s">
        <v>59</v>
      </c>
      <c r="J123" s="294" t="s">
        <v>1874</v>
      </c>
      <c r="K123" s="320"/>
    </row>
    <row r="124" s="1" customFormat="1" ht="17.25" customHeight="1">
      <c r="B124" s="319"/>
      <c r="C124" s="296" t="s">
        <v>1875</v>
      </c>
      <c r="D124" s="296"/>
      <c r="E124" s="296"/>
      <c r="F124" s="297" t="s">
        <v>1876</v>
      </c>
      <c r="G124" s="298"/>
      <c r="H124" s="296"/>
      <c r="I124" s="296"/>
      <c r="J124" s="296" t="s">
        <v>1877</v>
      </c>
      <c r="K124" s="320"/>
    </row>
    <row r="125" s="1" customFormat="1" ht="5.25" customHeight="1">
      <c r="B125" s="321"/>
      <c r="C125" s="299"/>
      <c r="D125" s="299"/>
      <c r="E125" s="299"/>
      <c r="F125" s="299"/>
      <c r="G125" s="279"/>
      <c r="H125" s="299"/>
      <c r="I125" s="299"/>
      <c r="J125" s="299"/>
      <c r="K125" s="322"/>
    </row>
    <row r="126" s="1" customFormat="1" ht="15" customHeight="1">
      <c r="B126" s="321"/>
      <c r="C126" s="279" t="s">
        <v>1881</v>
      </c>
      <c r="D126" s="299"/>
      <c r="E126" s="299"/>
      <c r="F126" s="301" t="s">
        <v>1878</v>
      </c>
      <c r="G126" s="279"/>
      <c r="H126" s="279" t="s">
        <v>1918</v>
      </c>
      <c r="I126" s="279" t="s">
        <v>1880</v>
      </c>
      <c r="J126" s="279">
        <v>120</v>
      </c>
      <c r="K126" s="323"/>
    </row>
    <row r="127" s="1" customFormat="1" ht="15" customHeight="1">
      <c r="B127" s="321"/>
      <c r="C127" s="279" t="s">
        <v>1927</v>
      </c>
      <c r="D127" s="279"/>
      <c r="E127" s="279"/>
      <c r="F127" s="301" t="s">
        <v>1878</v>
      </c>
      <c r="G127" s="279"/>
      <c r="H127" s="279" t="s">
        <v>1928</v>
      </c>
      <c r="I127" s="279" t="s">
        <v>1880</v>
      </c>
      <c r="J127" s="279" t="s">
        <v>1929</v>
      </c>
      <c r="K127" s="323"/>
    </row>
    <row r="128" s="1" customFormat="1" ht="15" customHeight="1">
      <c r="B128" s="321"/>
      <c r="C128" s="279" t="s">
        <v>1826</v>
      </c>
      <c r="D128" s="279"/>
      <c r="E128" s="279"/>
      <c r="F128" s="301" t="s">
        <v>1878</v>
      </c>
      <c r="G128" s="279"/>
      <c r="H128" s="279" t="s">
        <v>1930</v>
      </c>
      <c r="I128" s="279" t="s">
        <v>1880</v>
      </c>
      <c r="J128" s="279" t="s">
        <v>1929</v>
      </c>
      <c r="K128" s="323"/>
    </row>
    <row r="129" s="1" customFormat="1" ht="15" customHeight="1">
      <c r="B129" s="321"/>
      <c r="C129" s="279" t="s">
        <v>1889</v>
      </c>
      <c r="D129" s="279"/>
      <c r="E129" s="279"/>
      <c r="F129" s="301" t="s">
        <v>1884</v>
      </c>
      <c r="G129" s="279"/>
      <c r="H129" s="279" t="s">
        <v>1890</v>
      </c>
      <c r="I129" s="279" t="s">
        <v>1880</v>
      </c>
      <c r="J129" s="279">
        <v>15</v>
      </c>
      <c r="K129" s="323"/>
    </row>
    <row r="130" s="1" customFormat="1" ht="15" customHeight="1">
      <c r="B130" s="321"/>
      <c r="C130" s="303" t="s">
        <v>1891</v>
      </c>
      <c r="D130" s="303"/>
      <c r="E130" s="303"/>
      <c r="F130" s="304" t="s">
        <v>1884</v>
      </c>
      <c r="G130" s="303"/>
      <c r="H130" s="303" t="s">
        <v>1892</v>
      </c>
      <c r="I130" s="303" t="s">
        <v>1880</v>
      </c>
      <c r="J130" s="303">
        <v>15</v>
      </c>
      <c r="K130" s="323"/>
    </row>
    <row r="131" s="1" customFormat="1" ht="15" customHeight="1">
      <c r="B131" s="321"/>
      <c r="C131" s="303" t="s">
        <v>1893</v>
      </c>
      <c r="D131" s="303"/>
      <c r="E131" s="303"/>
      <c r="F131" s="304" t="s">
        <v>1884</v>
      </c>
      <c r="G131" s="303"/>
      <c r="H131" s="303" t="s">
        <v>1894</v>
      </c>
      <c r="I131" s="303" t="s">
        <v>1880</v>
      </c>
      <c r="J131" s="303">
        <v>20</v>
      </c>
      <c r="K131" s="323"/>
    </row>
    <row r="132" s="1" customFormat="1" ht="15" customHeight="1">
      <c r="B132" s="321"/>
      <c r="C132" s="303" t="s">
        <v>1895</v>
      </c>
      <c r="D132" s="303"/>
      <c r="E132" s="303"/>
      <c r="F132" s="304" t="s">
        <v>1884</v>
      </c>
      <c r="G132" s="303"/>
      <c r="H132" s="303" t="s">
        <v>1896</v>
      </c>
      <c r="I132" s="303" t="s">
        <v>1880</v>
      </c>
      <c r="J132" s="303">
        <v>20</v>
      </c>
      <c r="K132" s="323"/>
    </row>
    <row r="133" s="1" customFormat="1" ht="15" customHeight="1">
      <c r="B133" s="321"/>
      <c r="C133" s="279" t="s">
        <v>1883</v>
      </c>
      <c r="D133" s="279"/>
      <c r="E133" s="279"/>
      <c r="F133" s="301" t="s">
        <v>1884</v>
      </c>
      <c r="G133" s="279"/>
      <c r="H133" s="279" t="s">
        <v>1918</v>
      </c>
      <c r="I133" s="279" t="s">
        <v>1880</v>
      </c>
      <c r="J133" s="279">
        <v>50</v>
      </c>
      <c r="K133" s="323"/>
    </row>
    <row r="134" s="1" customFormat="1" ht="15" customHeight="1">
      <c r="B134" s="321"/>
      <c r="C134" s="279" t="s">
        <v>1897</v>
      </c>
      <c r="D134" s="279"/>
      <c r="E134" s="279"/>
      <c r="F134" s="301" t="s">
        <v>1884</v>
      </c>
      <c r="G134" s="279"/>
      <c r="H134" s="279" t="s">
        <v>1918</v>
      </c>
      <c r="I134" s="279" t="s">
        <v>1880</v>
      </c>
      <c r="J134" s="279">
        <v>50</v>
      </c>
      <c r="K134" s="323"/>
    </row>
    <row r="135" s="1" customFormat="1" ht="15" customHeight="1">
      <c r="B135" s="321"/>
      <c r="C135" s="279" t="s">
        <v>1903</v>
      </c>
      <c r="D135" s="279"/>
      <c r="E135" s="279"/>
      <c r="F135" s="301" t="s">
        <v>1884</v>
      </c>
      <c r="G135" s="279"/>
      <c r="H135" s="279" t="s">
        <v>1918</v>
      </c>
      <c r="I135" s="279" t="s">
        <v>1880</v>
      </c>
      <c r="J135" s="279">
        <v>50</v>
      </c>
      <c r="K135" s="323"/>
    </row>
    <row r="136" s="1" customFormat="1" ht="15" customHeight="1">
      <c r="B136" s="321"/>
      <c r="C136" s="279" t="s">
        <v>1905</v>
      </c>
      <c r="D136" s="279"/>
      <c r="E136" s="279"/>
      <c r="F136" s="301" t="s">
        <v>1884</v>
      </c>
      <c r="G136" s="279"/>
      <c r="H136" s="279" t="s">
        <v>1918</v>
      </c>
      <c r="I136" s="279" t="s">
        <v>1880</v>
      </c>
      <c r="J136" s="279">
        <v>50</v>
      </c>
      <c r="K136" s="323"/>
    </row>
    <row r="137" s="1" customFormat="1" ht="15" customHeight="1">
      <c r="B137" s="321"/>
      <c r="C137" s="279" t="s">
        <v>1906</v>
      </c>
      <c r="D137" s="279"/>
      <c r="E137" s="279"/>
      <c r="F137" s="301" t="s">
        <v>1884</v>
      </c>
      <c r="G137" s="279"/>
      <c r="H137" s="279" t="s">
        <v>1931</v>
      </c>
      <c r="I137" s="279" t="s">
        <v>1880</v>
      </c>
      <c r="J137" s="279">
        <v>255</v>
      </c>
      <c r="K137" s="323"/>
    </row>
    <row r="138" s="1" customFormat="1" ht="15" customHeight="1">
      <c r="B138" s="321"/>
      <c r="C138" s="279" t="s">
        <v>1908</v>
      </c>
      <c r="D138" s="279"/>
      <c r="E138" s="279"/>
      <c r="F138" s="301" t="s">
        <v>1878</v>
      </c>
      <c r="G138" s="279"/>
      <c r="H138" s="279" t="s">
        <v>1932</v>
      </c>
      <c r="I138" s="279" t="s">
        <v>1910</v>
      </c>
      <c r="J138" s="279"/>
      <c r="K138" s="323"/>
    </row>
    <row r="139" s="1" customFormat="1" ht="15" customHeight="1">
      <c r="B139" s="321"/>
      <c r="C139" s="279" t="s">
        <v>1911</v>
      </c>
      <c r="D139" s="279"/>
      <c r="E139" s="279"/>
      <c r="F139" s="301" t="s">
        <v>1878</v>
      </c>
      <c r="G139" s="279"/>
      <c r="H139" s="279" t="s">
        <v>1933</v>
      </c>
      <c r="I139" s="279" t="s">
        <v>1913</v>
      </c>
      <c r="J139" s="279"/>
      <c r="K139" s="323"/>
    </row>
    <row r="140" s="1" customFormat="1" ht="15" customHeight="1">
      <c r="B140" s="321"/>
      <c r="C140" s="279" t="s">
        <v>1914</v>
      </c>
      <c r="D140" s="279"/>
      <c r="E140" s="279"/>
      <c r="F140" s="301" t="s">
        <v>1878</v>
      </c>
      <c r="G140" s="279"/>
      <c r="H140" s="279" t="s">
        <v>1914</v>
      </c>
      <c r="I140" s="279" t="s">
        <v>1913</v>
      </c>
      <c r="J140" s="279"/>
      <c r="K140" s="323"/>
    </row>
    <row r="141" s="1" customFormat="1" ht="15" customHeight="1">
      <c r="B141" s="321"/>
      <c r="C141" s="279" t="s">
        <v>40</v>
      </c>
      <c r="D141" s="279"/>
      <c r="E141" s="279"/>
      <c r="F141" s="301" t="s">
        <v>1878</v>
      </c>
      <c r="G141" s="279"/>
      <c r="H141" s="279" t="s">
        <v>1934</v>
      </c>
      <c r="I141" s="279" t="s">
        <v>1913</v>
      </c>
      <c r="J141" s="279"/>
      <c r="K141" s="323"/>
    </row>
    <row r="142" s="1" customFormat="1" ht="15" customHeight="1">
      <c r="B142" s="321"/>
      <c r="C142" s="279" t="s">
        <v>1935</v>
      </c>
      <c r="D142" s="279"/>
      <c r="E142" s="279"/>
      <c r="F142" s="301" t="s">
        <v>1878</v>
      </c>
      <c r="G142" s="279"/>
      <c r="H142" s="279" t="s">
        <v>1936</v>
      </c>
      <c r="I142" s="279" t="s">
        <v>1913</v>
      </c>
      <c r="J142" s="279"/>
      <c r="K142" s="323"/>
    </row>
    <row r="143" s="1" customFormat="1" ht="15" customHeight="1">
      <c r="B143" s="324"/>
      <c r="C143" s="325"/>
      <c r="D143" s="325"/>
      <c r="E143" s="325"/>
      <c r="F143" s="325"/>
      <c r="G143" s="325"/>
      <c r="H143" s="325"/>
      <c r="I143" s="325"/>
      <c r="J143" s="325"/>
      <c r="K143" s="326"/>
    </row>
    <row r="144" s="1" customFormat="1" ht="18.75" customHeight="1">
      <c r="B144" s="276"/>
      <c r="C144" s="276"/>
      <c r="D144" s="276"/>
      <c r="E144" s="276"/>
      <c r="F144" s="313"/>
      <c r="G144" s="276"/>
      <c r="H144" s="276"/>
      <c r="I144" s="276"/>
      <c r="J144" s="276"/>
      <c r="K144" s="276"/>
    </row>
    <row r="145" s="1" customFormat="1" ht="18.75" customHeight="1">
      <c r="B145" s="287"/>
      <c r="C145" s="287"/>
      <c r="D145" s="287"/>
      <c r="E145" s="287"/>
      <c r="F145" s="287"/>
      <c r="G145" s="287"/>
      <c r="H145" s="287"/>
      <c r="I145" s="287"/>
      <c r="J145" s="287"/>
      <c r="K145" s="287"/>
    </row>
    <row r="146" s="1" customFormat="1" ht="7.5" customHeight="1">
      <c r="B146" s="288"/>
      <c r="C146" s="289"/>
      <c r="D146" s="289"/>
      <c r="E146" s="289"/>
      <c r="F146" s="289"/>
      <c r="G146" s="289"/>
      <c r="H146" s="289"/>
      <c r="I146" s="289"/>
      <c r="J146" s="289"/>
      <c r="K146" s="290"/>
    </row>
    <row r="147" s="1" customFormat="1" ht="45" customHeight="1">
      <c r="B147" s="291"/>
      <c r="C147" s="292" t="s">
        <v>1937</v>
      </c>
      <c r="D147" s="292"/>
      <c r="E147" s="292"/>
      <c r="F147" s="292"/>
      <c r="G147" s="292"/>
      <c r="H147" s="292"/>
      <c r="I147" s="292"/>
      <c r="J147" s="292"/>
      <c r="K147" s="293"/>
    </row>
    <row r="148" s="1" customFormat="1" ht="17.25" customHeight="1">
      <c r="B148" s="291"/>
      <c r="C148" s="294" t="s">
        <v>1872</v>
      </c>
      <c r="D148" s="294"/>
      <c r="E148" s="294"/>
      <c r="F148" s="294" t="s">
        <v>1873</v>
      </c>
      <c r="G148" s="295"/>
      <c r="H148" s="294" t="s">
        <v>56</v>
      </c>
      <c r="I148" s="294" t="s">
        <v>59</v>
      </c>
      <c r="J148" s="294" t="s">
        <v>1874</v>
      </c>
      <c r="K148" s="293"/>
    </row>
    <row r="149" s="1" customFormat="1" ht="17.25" customHeight="1">
      <c r="B149" s="291"/>
      <c r="C149" s="296" t="s">
        <v>1875</v>
      </c>
      <c r="D149" s="296"/>
      <c r="E149" s="296"/>
      <c r="F149" s="297" t="s">
        <v>1876</v>
      </c>
      <c r="G149" s="298"/>
      <c r="H149" s="296"/>
      <c r="I149" s="296"/>
      <c r="J149" s="296" t="s">
        <v>1877</v>
      </c>
      <c r="K149" s="293"/>
    </row>
    <row r="150" s="1" customFormat="1" ht="5.25" customHeight="1">
      <c r="B150" s="302"/>
      <c r="C150" s="299"/>
      <c r="D150" s="299"/>
      <c r="E150" s="299"/>
      <c r="F150" s="299"/>
      <c r="G150" s="300"/>
      <c r="H150" s="299"/>
      <c r="I150" s="299"/>
      <c r="J150" s="299"/>
      <c r="K150" s="323"/>
    </row>
    <row r="151" s="1" customFormat="1" ht="15" customHeight="1">
      <c r="B151" s="302"/>
      <c r="C151" s="327" t="s">
        <v>1881</v>
      </c>
      <c r="D151" s="279"/>
      <c r="E151" s="279"/>
      <c r="F151" s="328" t="s">
        <v>1878</v>
      </c>
      <c r="G151" s="279"/>
      <c r="H151" s="327" t="s">
        <v>1918</v>
      </c>
      <c r="I151" s="327" t="s">
        <v>1880</v>
      </c>
      <c r="J151" s="327">
        <v>120</v>
      </c>
      <c r="K151" s="323"/>
    </row>
    <row r="152" s="1" customFormat="1" ht="15" customHeight="1">
      <c r="B152" s="302"/>
      <c r="C152" s="327" t="s">
        <v>1927</v>
      </c>
      <c r="D152" s="279"/>
      <c r="E152" s="279"/>
      <c r="F152" s="328" t="s">
        <v>1878</v>
      </c>
      <c r="G152" s="279"/>
      <c r="H152" s="327" t="s">
        <v>1938</v>
      </c>
      <c r="I152" s="327" t="s">
        <v>1880</v>
      </c>
      <c r="J152" s="327" t="s">
        <v>1929</v>
      </c>
      <c r="K152" s="323"/>
    </row>
    <row r="153" s="1" customFormat="1" ht="15" customHeight="1">
      <c r="B153" s="302"/>
      <c r="C153" s="327" t="s">
        <v>1826</v>
      </c>
      <c r="D153" s="279"/>
      <c r="E153" s="279"/>
      <c r="F153" s="328" t="s">
        <v>1878</v>
      </c>
      <c r="G153" s="279"/>
      <c r="H153" s="327" t="s">
        <v>1939</v>
      </c>
      <c r="I153" s="327" t="s">
        <v>1880</v>
      </c>
      <c r="J153" s="327" t="s">
        <v>1929</v>
      </c>
      <c r="K153" s="323"/>
    </row>
    <row r="154" s="1" customFormat="1" ht="15" customHeight="1">
      <c r="B154" s="302"/>
      <c r="C154" s="327" t="s">
        <v>1883</v>
      </c>
      <c r="D154" s="279"/>
      <c r="E154" s="279"/>
      <c r="F154" s="328" t="s">
        <v>1884</v>
      </c>
      <c r="G154" s="279"/>
      <c r="H154" s="327" t="s">
        <v>1918</v>
      </c>
      <c r="I154" s="327" t="s">
        <v>1880</v>
      </c>
      <c r="J154" s="327">
        <v>50</v>
      </c>
      <c r="K154" s="323"/>
    </row>
    <row r="155" s="1" customFormat="1" ht="15" customHeight="1">
      <c r="B155" s="302"/>
      <c r="C155" s="327" t="s">
        <v>1886</v>
      </c>
      <c r="D155" s="279"/>
      <c r="E155" s="279"/>
      <c r="F155" s="328" t="s">
        <v>1878</v>
      </c>
      <c r="G155" s="279"/>
      <c r="H155" s="327" t="s">
        <v>1918</v>
      </c>
      <c r="I155" s="327" t="s">
        <v>1888</v>
      </c>
      <c r="J155" s="327"/>
      <c r="K155" s="323"/>
    </row>
    <row r="156" s="1" customFormat="1" ht="15" customHeight="1">
      <c r="B156" s="302"/>
      <c r="C156" s="327" t="s">
        <v>1897</v>
      </c>
      <c r="D156" s="279"/>
      <c r="E156" s="279"/>
      <c r="F156" s="328" t="s">
        <v>1884</v>
      </c>
      <c r="G156" s="279"/>
      <c r="H156" s="327" t="s">
        <v>1918</v>
      </c>
      <c r="I156" s="327" t="s">
        <v>1880</v>
      </c>
      <c r="J156" s="327">
        <v>50</v>
      </c>
      <c r="K156" s="323"/>
    </row>
    <row r="157" s="1" customFormat="1" ht="15" customHeight="1">
      <c r="B157" s="302"/>
      <c r="C157" s="327" t="s">
        <v>1905</v>
      </c>
      <c r="D157" s="279"/>
      <c r="E157" s="279"/>
      <c r="F157" s="328" t="s">
        <v>1884</v>
      </c>
      <c r="G157" s="279"/>
      <c r="H157" s="327" t="s">
        <v>1918</v>
      </c>
      <c r="I157" s="327" t="s">
        <v>1880</v>
      </c>
      <c r="J157" s="327">
        <v>50</v>
      </c>
      <c r="K157" s="323"/>
    </row>
    <row r="158" s="1" customFormat="1" ht="15" customHeight="1">
      <c r="B158" s="302"/>
      <c r="C158" s="327" t="s">
        <v>1903</v>
      </c>
      <c r="D158" s="279"/>
      <c r="E158" s="279"/>
      <c r="F158" s="328" t="s">
        <v>1884</v>
      </c>
      <c r="G158" s="279"/>
      <c r="H158" s="327" t="s">
        <v>1918</v>
      </c>
      <c r="I158" s="327" t="s">
        <v>1880</v>
      </c>
      <c r="J158" s="327">
        <v>50</v>
      </c>
      <c r="K158" s="323"/>
    </row>
    <row r="159" s="1" customFormat="1" ht="15" customHeight="1">
      <c r="B159" s="302"/>
      <c r="C159" s="327" t="s">
        <v>101</v>
      </c>
      <c r="D159" s="279"/>
      <c r="E159" s="279"/>
      <c r="F159" s="328" t="s">
        <v>1878</v>
      </c>
      <c r="G159" s="279"/>
      <c r="H159" s="327" t="s">
        <v>1940</v>
      </c>
      <c r="I159" s="327" t="s">
        <v>1880</v>
      </c>
      <c r="J159" s="327" t="s">
        <v>1941</v>
      </c>
      <c r="K159" s="323"/>
    </row>
    <row r="160" s="1" customFormat="1" ht="15" customHeight="1">
      <c r="B160" s="302"/>
      <c r="C160" s="327" t="s">
        <v>1942</v>
      </c>
      <c r="D160" s="279"/>
      <c r="E160" s="279"/>
      <c r="F160" s="328" t="s">
        <v>1878</v>
      </c>
      <c r="G160" s="279"/>
      <c r="H160" s="327" t="s">
        <v>1943</v>
      </c>
      <c r="I160" s="327" t="s">
        <v>1913</v>
      </c>
      <c r="J160" s="327"/>
      <c r="K160" s="323"/>
    </row>
    <row r="161" s="1" customFormat="1" ht="15" customHeight="1">
      <c r="B161" s="329"/>
      <c r="C161" s="311"/>
      <c r="D161" s="311"/>
      <c r="E161" s="311"/>
      <c r="F161" s="311"/>
      <c r="G161" s="311"/>
      <c r="H161" s="311"/>
      <c r="I161" s="311"/>
      <c r="J161" s="311"/>
      <c r="K161" s="330"/>
    </row>
    <row r="162" s="1" customFormat="1" ht="18.75" customHeight="1">
      <c r="B162" s="276"/>
      <c r="C162" s="279"/>
      <c r="D162" s="279"/>
      <c r="E162" s="279"/>
      <c r="F162" s="301"/>
      <c r="G162" s="279"/>
      <c r="H162" s="279"/>
      <c r="I162" s="279"/>
      <c r="J162" s="279"/>
      <c r="K162" s="276"/>
    </row>
    <row r="163" s="1" customFormat="1" ht="18.75" customHeight="1">
      <c r="B163" s="287"/>
      <c r="C163" s="287"/>
      <c r="D163" s="287"/>
      <c r="E163" s="287"/>
      <c r="F163" s="287"/>
      <c r="G163" s="287"/>
      <c r="H163" s="287"/>
      <c r="I163" s="287"/>
      <c r="J163" s="287"/>
      <c r="K163" s="287"/>
    </row>
    <row r="164" s="1" customFormat="1" ht="7.5" customHeight="1">
      <c r="B164" s="266"/>
      <c r="C164" s="267"/>
      <c r="D164" s="267"/>
      <c r="E164" s="267"/>
      <c r="F164" s="267"/>
      <c r="G164" s="267"/>
      <c r="H164" s="267"/>
      <c r="I164" s="267"/>
      <c r="J164" s="267"/>
      <c r="K164" s="268"/>
    </row>
    <row r="165" s="1" customFormat="1" ht="45" customHeight="1">
      <c r="B165" s="269"/>
      <c r="C165" s="270" t="s">
        <v>1944</v>
      </c>
      <c r="D165" s="270"/>
      <c r="E165" s="270"/>
      <c r="F165" s="270"/>
      <c r="G165" s="270"/>
      <c r="H165" s="270"/>
      <c r="I165" s="270"/>
      <c r="J165" s="270"/>
      <c r="K165" s="271"/>
    </row>
    <row r="166" s="1" customFormat="1" ht="17.25" customHeight="1">
      <c r="B166" s="269"/>
      <c r="C166" s="294" t="s">
        <v>1872</v>
      </c>
      <c r="D166" s="294"/>
      <c r="E166" s="294"/>
      <c r="F166" s="294" t="s">
        <v>1873</v>
      </c>
      <c r="G166" s="331"/>
      <c r="H166" s="332" t="s">
        <v>56</v>
      </c>
      <c r="I166" s="332" t="s">
        <v>59</v>
      </c>
      <c r="J166" s="294" t="s">
        <v>1874</v>
      </c>
      <c r="K166" s="271"/>
    </row>
    <row r="167" s="1" customFormat="1" ht="17.25" customHeight="1">
      <c r="B167" s="272"/>
      <c r="C167" s="296" t="s">
        <v>1875</v>
      </c>
      <c r="D167" s="296"/>
      <c r="E167" s="296"/>
      <c r="F167" s="297" t="s">
        <v>1876</v>
      </c>
      <c r="G167" s="333"/>
      <c r="H167" s="334"/>
      <c r="I167" s="334"/>
      <c r="J167" s="296" t="s">
        <v>1877</v>
      </c>
      <c r="K167" s="274"/>
    </row>
    <row r="168" s="1" customFormat="1" ht="5.25" customHeight="1">
      <c r="B168" s="302"/>
      <c r="C168" s="299"/>
      <c r="D168" s="299"/>
      <c r="E168" s="299"/>
      <c r="F168" s="299"/>
      <c r="G168" s="300"/>
      <c r="H168" s="299"/>
      <c r="I168" s="299"/>
      <c r="J168" s="299"/>
      <c r="K168" s="323"/>
    </row>
    <row r="169" s="1" customFormat="1" ht="15" customHeight="1">
      <c r="B169" s="302"/>
      <c r="C169" s="279" t="s">
        <v>1881</v>
      </c>
      <c r="D169" s="279"/>
      <c r="E169" s="279"/>
      <c r="F169" s="301" t="s">
        <v>1878</v>
      </c>
      <c r="G169" s="279"/>
      <c r="H169" s="279" t="s">
        <v>1918</v>
      </c>
      <c r="I169" s="279" t="s">
        <v>1880</v>
      </c>
      <c r="J169" s="279">
        <v>120</v>
      </c>
      <c r="K169" s="323"/>
    </row>
    <row r="170" s="1" customFormat="1" ht="15" customHeight="1">
      <c r="B170" s="302"/>
      <c r="C170" s="279" t="s">
        <v>1927</v>
      </c>
      <c r="D170" s="279"/>
      <c r="E170" s="279"/>
      <c r="F170" s="301" t="s">
        <v>1878</v>
      </c>
      <c r="G170" s="279"/>
      <c r="H170" s="279" t="s">
        <v>1928</v>
      </c>
      <c r="I170" s="279" t="s">
        <v>1880</v>
      </c>
      <c r="J170" s="279" t="s">
        <v>1929</v>
      </c>
      <c r="K170" s="323"/>
    </row>
    <row r="171" s="1" customFormat="1" ht="15" customHeight="1">
      <c r="B171" s="302"/>
      <c r="C171" s="279" t="s">
        <v>1826</v>
      </c>
      <c r="D171" s="279"/>
      <c r="E171" s="279"/>
      <c r="F171" s="301" t="s">
        <v>1878</v>
      </c>
      <c r="G171" s="279"/>
      <c r="H171" s="279" t="s">
        <v>1945</v>
      </c>
      <c r="I171" s="279" t="s">
        <v>1880</v>
      </c>
      <c r="J171" s="279" t="s">
        <v>1929</v>
      </c>
      <c r="K171" s="323"/>
    </row>
    <row r="172" s="1" customFormat="1" ht="15" customHeight="1">
      <c r="B172" s="302"/>
      <c r="C172" s="279" t="s">
        <v>1883</v>
      </c>
      <c r="D172" s="279"/>
      <c r="E172" s="279"/>
      <c r="F172" s="301" t="s">
        <v>1884</v>
      </c>
      <c r="G172" s="279"/>
      <c r="H172" s="279" t="s">
        <v>1945</v>
      </c>
      <c r="I172" s="279" t="s">
        <v>1880</v>
      </c>
      <c r="J172" s="279">
        <v>50</v>
      </c>
      <c r="K172" s="323"/>
    </row>
    <row r="173" s="1" customFormat="1" ht="15" customHeight="1">
      <c r="B173" s="302"/>
      <c r="C173" s="279" t="s">
        <v>1886</v>
      </c>
      <c r="D173" s="279"/>
      <c r="E173" s="279"/>
      <c r="F173" s="301" t="s">
        <v>1878</v>
      </c>
      <c r="G173" s="279"/>
      <c r="H173" s="279" t="s">
        <v>1945</v>
      </c>
      <c r="I173" s="279" t="s">
        <v>1888</v>
      </c>
      <c r="J173" s="279"/>
      <c r="K173" s="323"/>
    </row>
    <row r="174" s="1" customFormat="1" ht="15" customHeight="1">
      <c r="B174" s="302"/>
      <c r="C174" s="279" t="s">
        <v>1897</v>
      </c>
      <c r="D174" s="279"/>
      <c r="E174" s="279"/>
      <c r="F174" s="301" t="s">
        <v>1884</v>
      </c>
      <c r="G174" s="279"/>
      <c r="H174" s="279" t="s">
        <v>1945</v>
      </c>
      <c r="I174" s="279" t="s">
        <v>1880</v>
      </c>
      <c r="J174" s="279">
        <v>50</v>
      </c>
      <c r="K174" s="323"/>
    </row>
    <row r="175" s="1" customFormat="1" ht="15" customHeight="1">
      <c r="B175" s="302"/>
      <c r="C175" s="279" t="s">
        <v>1905</v>
      </c>
      <c r="D175" s="279"/>
      <c r="E175" s="279"/>
      <c r="F175" s="301" t="s">
        <v>1884</v>
      </c>
      <c r="G175" s="279"/>
      <c r="H175" s="279" t="s">
        <v>1945</v>
      </c>
      <c r="I175" s="279" t="s">
        <v>1880</v>
      </c>
      <c r="J175" s="279">
        <v>50</v>
      </c>
      <c r="K175" s="323"/>
    </row>
    <row r="176" s="1" customFormat="1" ht="15" customHeight="1">
      <c r="B176" s="302"/>
      <c r="C176" s="279" t="s">
        <v>1903</v>
      </c>
      <c r="D176" s="279"/>
      <c r="E176" s="279"/>
      <c r="F176" s="301" t="s">
        <v>1884</v>
      </c>
      <c r="G176" s="279"/>
      <c r="H176" s="279" t="s">
        <v>1945</v>
      </c>
      <c r="I176" s="279" t="s">
        <v>1880</v>
      </c>
      <c r="J176" s="279">
        <v>50</v>
      </c>
      <c r="K176" s="323"/>
    </row>
    <row r="177" s="1" customFormat="1" ht="15" customHeight="1">
      <c r="B177" s="302"/>
      <c r="C177" s="279" t="s">
        <v>109</v>
      </c>
      <c r="D177" s="279"/>
      <c r="E177" s="279"/>
      <c r="F177" s="301" t="s">
        <v>1878</v>
      </c>
      <c r="G177" s="279"/>
      <c r="H177" s="279" t="s">
        <v>1946</v>
      </c>
      <c r="I177" s="279" t="s">
        <v>1947</v>
      </c>
      <c r="J177" s="279"/>
      <c r="K177" s="323"/>
    </row>
    <row r="178" s="1" customFormat="1" ht="15" customHeight="1">
      <c r="B178" s="302"/>
      <c r="C178" s="279" t="s">
        <v>59</v>
      </c>
      <c r="D178" s="279"/>
      <c r="E178" s="279"/>
      <c r="F178" s="301" t="s">
        <v>1878</v>
      </c>
      <c r="G178" s="279"/>
      <c r="H178" s="279" t="s">
        <v>1948</v>
      </c>
      <c r="I178" s="279" t="s">
        <v>1949</v>
      </c>
      <c r="J178" s="279">
        <v>1</v>
      </c>
      <c r="K178" s="323"/>
    </row>
    <row r="179" s="1" customFormat="1" ht="15" customHeight="1">
      <c r="B179" s="302"/>
      <c r="C179" s="279" t="s">
        <v>55</v>
      </c>
      <c r="D179" s="279"/>
      <c r="E179" s="279"/>
      <c r="F179" s="301" t="s">
        <v>1878</v>
      </c>
      <c r="G179" s="279"/>
      <c r="H179" s="279" t="s">
        <v>1950</v>
      </c>
      <c r="I179" s="279" t="s">
        <v>1880</v>
      </c>
      <c r="J179" s="279">
        <v>20</v>
      </c>
      <c r="K179" s="323"/>
    </row>
    <row r="180" s="1" customFormat="1" ht="15" customHeight="1">
      <c r="B180" s="302"/>
      <c r="C180" s="279" t="s">
        <v>56</v>
      </c>
      <c r="D180" s="279"/>
      <c r="E180" s="279"/>
      <c r="F180" s="301" t="s">
        <v>1878</v>
      </c>
      <c r="G180" s="279"/>
      <c r="H180" s="279" t="s">
        <v>1951</v>
      </c>
      <c r="I180" s="279" t="s">
        <v>1880</v>
      </c>
      <c r="J180" s="279">
        <v>255</v>
      </c>
      <c r="K180" s="323"/>
    </row>
    <row r="181" s="1" customFormat="1" ht="15" customHeight="1">
      <c r="B181" s="302"/>
      <c r="C181" s="279" t="s">
        <v>110</v>
      </c>
      <c r="D181" s="279"/>
      <c r="E181" s="279"/>
      <c r="F181" s="301" t="s">
        <v>1878</v>
      </c>
      <c r="G181" s="279"/>
      <c r="H181" s="279" t="s">
        <v>1842</v>
      </c>
      <c r="I181" s="279" t="s">
        <v>1880</v>
      </c>
      <c r="J181" s="279">
        <v>10</v>
      </c>
      <c r="K181" s="323"/>
    </row>
    <row r="182" s="1" customFormat="1" ht="15" customHeight="1">
      <c r="B182" s="302"/>
      <c r="C182" s="279" t="s">
        <v>111</v>
      </c>
      <c r="D182" s="279"/>
      <c r="E182" s="279"/>
      <c r="F182" s="301" t="s">
        <v>1878</v>
      </c>
      <c r="G182" s="279"/>
      <c r="H182" s="279" t="s">
        <v>1952</v>
      </c>
      <c r="I182" s="279" t="s">
        <v>1913</v>
      </c>
      <c r="J182" s="279"/>
      <c r="K182" s="323"/>
    </row>
    <row r="183" s="1" customFormat="1" ht="15" customHeight="1">
      <c r="B183" s="302"/>
      <c r="C183" s="279" t="s">
        <v>1953</v>
      </c>
      <c r="D183" s="279"/>
      <c r="E183" s="279"/>
      <c r="F183" s="301" t="s">
        <v>1878</v>
      </c>
      <c r="G183" s="279"/>
      <c r="H183" s="279" t="s">
        <v>1954</v>
      </c>
      <c r="I183" s="279" t="s">
        <v>1913</v>
      </c>
      <c r="J183" s="279"/>
      <c r="K183" s="323"/>
    </row>
    <row r="184" s="1" customFormat="1" ht="15" customHeight="1">
      <c r="B184" s="302"/>
      <c r="C184" s="279" t="s">
        <v>1942</v>
      </c>
      <c r="D184" s="279"/>
      <c r="E184" s="279"/>
      <c r="F184" s="301" t="s">
        <v>1878</v>
      </c>
      <c r="G184" s="279"/>
      <c r="H184" s="279" t="s">
        <v>1955</v>
      </c>
      <c r="I184" s="279" t="s">
        <v>1913</v>
      </c>
      <c r="J184" s="279"/>
      <c r="K184" s="323"/>
    </row>
    <row r="185" s="1" customFormat="1" ht="15" customHeight="1">
      <c r="B185" s="302"/>
      <c r="C185" s="279" t="s">
        <v>113</v>
      </c>
      <c r="D185" s="279"/>
      <c r="E185" s="279"/>
      <c r="F185" s="301" t="s">
        <v>1884</v>
      </c>
      <c r="G185" s="279"/>
      <c r="H185" s="279" t="s">
        <v>1956</v>
      </c>
      <c r="I185" s="279" t="s">
        <v>1880</v>
      </c>
      <c r="J185" s="279">
        <v>50</v>
      </c>
      <c r="K185" s="323"/>
    </row>
    <row r="186" s="1" customFormat="1" ht="15" customHeight="1">
      <c r="B186" s="302"/>
      <c r="C186" s="279" t="s">
        <v>1957</v>
      </c>
      <c r="D186" s="279"/>
      <c r="E186" s="279"/>
      <c r="F186" s="301" t="s">
        <v>1884</v>
      </c>
      <c r="G186" s="279"/>
      <c r="H186" s="279" t="s">
        <v>1958</v>
      </c>
      <c r="I186" s="279" t="s">
        <v>1959</v>
      </c>
      <c r="J186" s="279"/>
      <c r="K186" s="323"/>
    </row>
    <row r="187" s="1" customFormat="1" ht="15" customHeight="1">
      <c r="B187" s="302"/>
      <c r="C187" s="279" t="s">
        <v>1960</v>
      </c>
      <c r="D187" s="279"/>
      <c r="E187" s="279"/>
      <c r="F187" s="301" t="s">
        <v>1884</v>
      </c>
      <c r="G187" s="279"/>
      <c r="H187" s="279" t="s">
        <v>1961</v>
      </c>
      <c r="I187" s="279" t="s">
        <v>1959</v>
      </c>
      <c r="J187" s="279"/>
      <c r="K187" s="323"/>
    </row>
    <row r="188" s="1" customFormat="1" ht="15" customHeight="1">
      <c r="B188" s="302"/>
      <c r="C188" s="279" t="s">
        <v>1962</v>
      </c>
      <c r="D188" s="279"/>
      <c r="E188" s="279"/>
      <c r="F188" s="301" t="s">
        <v>1884</v>
      </c>
      <c r="G188" s="279"/>
      <c r="H188" s="279" t="s">
        <v>1963</v>
      </c>
      <c r="I188" s="279" t="s">
        <v>1959</v>
      </c>
      <c r="J188" s="279"/>
      <c r="K188" s="323"/>
    </row>
    <row r="189" s="1" customFormat="1" ht="15" customHeight="1">
      <c r="B189" s="302"/>
      <c r="C189" s="335" t="s">
        <v>1964</v>
      </c>
      <c r="D189" s="279"/>
      <c r="E189" s="279"/>
      <c r="F189" s="301" t="s">
        <v>1884</v>
      </c>
      <c r="G189" s="279"/>
      <c r="H189" s="279" t="s">
        <v>1965</v>
      </c>
      <c r="I189" s="279" t="s">
        <v>1966</v>
      </c>
      <c r="J189" s="336" t="s">
        <v>1967</v>
      </c>
      <c r="K189" s="323"/>
    </row>
    <row r="190" s="1" customFormat="1" ht="15" customHeight="1">
      <c r="B190" s="302"/>
      <c r="C190" s="286" t="s">
        <v>44</v>
      </c>
      <c r="D190" s="279"/>
      <c r="E190" s="279"/>
      <c r="F190" s="301" t="s">
        <v>1878</v>
      </c>
      <c r="G190" s="279"/>
      <c r="H190" s="276" t="s">
        <v>1968</v>
      </c>
      <c r="I190" s="279" t="s">
        <v>1969</v>
      </c>
      <c r="J190" s="279"/>
      <c r="K190" s="323"/>
    </row>
    <row r="191" s="1" customFormat="1" ht="15" customHeight="1">
      <c r="B191" s="302"/>
      <c r="C191" s="286" t="s">
        <v>1970</v>
      </c>
      <c r="D191" s="279"/>
      <c r="E191" s="279"/>
      <c r="F191" s="301" t="s">
        <v>1878</v>
      </c>
      <c r="G191" s="279"/>
      <c r="H191" s="279" t="s">
        <v>1971</v>
      </c>
      <c r="I191" s="279" t="s">
        <v>1913</v>
      </c>
      <c r="J191" s="279"/>
      <c r="K191" s="323"/>
    </row>
    <row r="192" s="1" customFormat="1" ht="15" customHeight="1">
      <c r="B192" s="302"/>
      <c r="C192" s="286" t="s">
        <v>1972</v>
      </c>
      <c r="D192" s="279"/>
      <c r="E192" s="279"/>
      <c r="F192" s="301" t="s">
        <v>1878</v>
      </c>
      <c r="G192" s="279"/>
      <c r="H192" s="279" t="s">
        <v>1973</v>
      </c>
      <c r="I192" s="279" t="s">
        <v>1913</v>
      </c>
      <c r="J192" s="279"/>
      <c r="K192" s="323"/>
    </row>
    <row r="193" s="1" customFormat="1" ht="15" customHeight="1">
      <c r="B193" s="302"/>
      <c r="C193" s="286" t="s">
        <v>1974</v>
      </c>
      <c r="D193" s="279"/>
      <c r="E193" s="279"/>
      <c r="F193" s="301" t="s">
        <v>1884</v>
      </c>
      <c r="G193" s="279"/>
      <c r="H193" s="279" t="s">
        <v>1975</v>
      </c>
      <c r="I193" s="279" t="s">
        <v>1913</v>
      </c>
      <c r="J193" s="279"/>
      <c r="K193" s="323"/>
    </row>
    <row r="194" s="1" customFormat="1" ht="15" customHeight="1">
      <c r="B194" s="329"/>
      <c r="C194" s="337"/>
      <c r="D194" s="311"/>
      <c r="E194" s="311"/>
      <c r="F194" s="311"/>
      <c r="G194" s="311"/>
      <c r="H194" s="311"/>
      <c r="I194" s="311"/>
      <c r="J194" s="311"/>
      <c r="K194" s="330"/>
    </row>
    <row r="195" s="1" customFormat="1" ht="18.75" customHeight="1">
      <c r="B195" s="276"/>
      <c r="C195" s="279"/>
      <c r="D195" s="279"/>
      <c r="E195" s="279"/>
      <c r="F195" s="301"/>
      <c r="G195" s="279"/>
      <c r="H195" s="279"/>
      <c r="I195" s="279"/>
      <c r="J195" s="279"/>
      <c r="K195" s="276"/>
    </row>
    <row r="196" s="1" customFormat="1" ht="18.75" customHeight="1">
      <c r="B196" s="276"/>
      <c r="C196" s="279"/>
      <c r="D196" s="279"/>
      <c r="E196" s="279"/>
      <c r="F196" s="301"/>
      <c r="G196" s="279"/>
      <c r="H196" s="279"/>
      <c r="I196" s="279"/>
      <c r="J196" s="279"/>
      <c r="K196" s="276"/>
    </row>
    <row r="197" s="1" customFormat="1" ht="18.75" customHeight="1">
      <c r="B197" s="287"/>
      <c r="C197" s="287"/>
      <c r="D197" s="287"/>
      <c r="E197" s="287"/>
      <c r="F197" s="287"/>
      <c r="G197" s="287"/>
      <c r="H197" s="287"/>
      <c r="I197" s="287"/>
      <c r="J197" s="287"/>
      <c r="K197" s="287"/>
    </row>
    <row r="198" s="1" customFormat="1" ht="13.5">
      <c r="B198" s="266"/>
      <c r="C198" s="267"/>
      <c r="D198" s="267"/>
      <c r="E198" s="267"/>
      <c r="F198" s="267"/>
      <c r="G198" s="267"/>
      <c r="H198" s="267"/>
      <c r="I198" s="267"/>
      <c r="J198" s="267"/>
      <c r="K198" s="268"/>
    </row>
    <row r="199" s="1" customFormat="1" ht="21">
      <c r="B199" s="269"/>
      <c r="C199" s="270" t="s">
        <v>1976</v>
      </c>
      <c r="D199" s="270"/>
      <c r="E199" s="270"/>
      <c r="F199" s="270"/>
      <c r="G199" s="270"/>
      <c r="H199" s="270"/>
      <c r="I199" s="270"/>
      <c r="J199" s="270"/>
      <c r="K199" s="271"/>
    </row>
    <row r="200" s="1" customFormat="1" ht="25.5" customHeight="1">
      <c r="B200" s="269"/>
      <c r="C200" s="338" t="s">
        <v>1977</v>
      </c>
      <c r="D200" s="338"/>
      <c r="E200" s="338"/>
      <c r="F200" s="338" t="s">
        <v>1978</v>
      </c>
      <c r="G200" s="339"/>
      <c r="H200" s="338" t="s">
        <v>1979</v>
      </c>
      <c r="I200" s="338"/>
      <c r="J200" s="338"/>
      <c r="K200" s="271"/>
    </row>
    <row r="201" s="1" customFormat="1" ht="5.25" customHeight="1">
      <c r="B201" s="302"/>
      <c r="C201" s="299"/>
      <c r="D201" s="299"/>
      <c r="E201" s="299"/>
      <c r="F201" s="299"/>
      <c r="G201" s="279"/>
      <c r="H201" s="299"/>
      <c r="I201" s="299"/>
      <c r="J201" s="299"/>
      <c r="K201" s="323"/>
    </row>
    <row r="202" s="1" customFormat="1" ht="15" customHeight="1">
      <c r="B202" s="302"/>
      <c r="C202" s="279" t="s">
        <v>1969</v>
      </c>
      <c r="D202" s="279"/>
      <c r="E202" s="279"/>
      <c r="F202" s="301" t="s">
        <v>45</v>
      </c>
      <c r="G202" s="279"/>
      <c r="H202" s="279" t="s">
        <v>1980</v>
      </c>
      <c r="I202" s="279"/>
      <c r="J202" s="279"/>
      <c r="K202" s="323"/>
    </row>
    <row r="203" s="1" customFormat="1" ht="15" customHeight="1">
      <c r="B203" s="302"/>
      <c r="C203" s="308"/>
      <c r="D203" s="279"/>
      <c r="E203" s="279"/>
      <c r="F203" s="301" t="s">
        <v>46</v>
      </c>
      <c r="G203" s="279"/>
      <c r="H203" s="279" t="s">
        <v>1981</v>
      </c>
      <c r="I203" s="279"/>
      <c r="J203" s="279"/>
      <c r="K203" s="323"/>
    </row>
    <row r="204" s="1" customFormat="1" ht="15" customHeight="1">
      <c r="B204" s="302"/>
      <c r="C204" s="308"/>
      <c r="D204" s="279"/>
      <c r="E204" s="279"/>
      <c r="F204" s="301" t="s">
        <v>49</v>
      </c>
      <c r="G204" s="279"/>
      <c r="H204" s="279" t="s">
        <v>1982</v>
      </c>
      <c r="I204" s="279"/>
      <c r="J204" s="279"/>
      <c r="K204" s="323"/>
    </row>
    <row r="205" s="1" customFormat="1" ht="15" customHeight="1">
      <c r="B205" s="302"/>
      <c r="C205" s="279"/>
      <c r="D205" s="279"/>
      <c r="E205" s="279"/>
      <c r="F205" s="301" t="s">
        <v>47</v>
      </c>
      <c r="G205" s="279"/>
      <c r="H205" s="279" t="s">
        <v>1983</v>
      </c>
      <c r="I205" s="279"/>
      <c r="J205" s="279"/>
      <c r="K205" s="323"/>
    </row>
    <row r="206" s="1" customFormat="1" ht="15" customHeight="1">
      <c r="B206" s="302"/>
      <c r="C206" s="279"/>
      <c r="D206" s="279"/>
      <c r="E206" s="279"/>
      <c r="F206" s="301" t="s">
        <v>48</v>
      </c>
      <c r="G206" s="279"/>
      <c r="H206" s="279" t="s">
        <v>1984</v>
      </c>
      <c r="I206" s="279"/>
      <c r="J206" s="279"/>
      <c r="K206" s="323"/>
    </row>
    <row r="207" s="1" customFormat="1" ht="15" customHeight="1">
      <c r="B207" s="302"/>
      <c r="C207" s="279"/>
      <c r="D207" s="279"/>
      <c r="E207" s="279"/>
      <c r="F207" s="301"/>
      <c r="G207" s="279"/>
      <c r="H207" s="279"/>
      <c r="I207" s="279"/>
      <c r="J207" s="279"/>
      <c r="K207" s="323"/>
    </row>
    <row r="208" s="1" customFormat="1" ht="15" customHeight="1">
      <c r="B208" s="302"/>
      <c r="C208" s="279" t="s">
        <v>1925</v>
      </c>
      <c r="D208" s="279"/>
      <c r="E208" s="279"/>
      <c r="F208" s="301" t="s">
        <v>81</v>
      </c>
      <c r="G208" s="279"/>
      <c r="H208" s="279" t="s">
        <v>1985</v>
      </c>
      <c r="I208" s="279"/>
      <c r="J208" s="279"/>
      <c r="K208" s="323"/>
    </row>
    <row r="209" s="1" customFormat="1" ht="15" customHeight="1">
      <c r="B209" s="302"/>
      <c r="C209" s="308"/>
      <c r="D209" s="279"/>
      <c r="E209" s="279"/>
      <c r="F209" s="301" t="s">
        <v>1820</v>
      </c>
      <c r="G209" s="279"/>
      <c r="H209" s="279" t="s">
        <v>1821</v>
      </c>
      <c r="I209" s="279"/>
      <c r="J209" s="279"/>
      <c r="K209" s="323"/>
    </row>
    <row r="210" s="1" customFormat="1" ht="15" customHeight="1">
      <c r="B210" s="302"/>
      <c r="C210" s="279"/>
      <c r="D210" s="279"/>
      <c r="E210" s="279"/>
      <c r="F210" s="301" t="s">
        <v>1818</v>
      </c>
      <c r="G210" s="279"/>
      <c r="H210" s="279" t="s">
        <v>1986</v>
      </c>
      <c r="I210" s="279"/>
      <c r="J210" s="279"/>
      <c r="K210" s="323"/>
    </row>
    <row r="211" s="1" customFormat="1" ht="15" customHeight="1">
      <c r="B211" s="340"/>
      <c r="C211" s="308"/>
      <c r="D211" s="308"/>
      <c r="E211" s="308"/>
      <c r="F211" s="301" t="s">
        <v>1822</v>
      </c>
      <c r="G211" s="286"/>
      <c r="H211" s="327" t="s">
        <v>1823</v>
      </c>
      <c r="I211" s="327"/>
      <c r="J211" s="327"/>
      <c r="K211" s="341"/>
    </row>
    <row r="212" s="1" customFormat="1" ht="15" customHeight="1">
      <c r="B212" s="340"/>
      <c r="C212" s="308"/>
      <c r="D212" s="308"/>
      <c r="E212" s="308"/>
      <c r="F212" s="301" t="s">
        <v>1824</v>
      </c>
      <c r="G212" s="286"/>
      <c r="H212" s="327" t="s">
        <v>1802</v>
      </c>
      <c r="I212" s="327"/>
      <c r="J212" s="327"/>
      <c r="K212" s="341"/>
    </row>
    <row r="213" s="1" customFormat="1" ht="15" customHeight="1">
      <c r="B213" s="340"/>
      <c r="C213" s="308"/>
      <c r="D213" s="308"/>
      <c r="E213" s="308"/>
      <c r="F213" s="342"/>
      <c r="G213" s="286"/>
      <c r="H213" s="343"/>
      <c r="I213" s="343"/>
      <c r="J213" s="343"/>
      <c r="K213" s="341"/>
    </row>
    <row r="214" s="1" customFormat="1" ht="15" customHeight="1">
      <c r="B214" s="340"/>
      <c r="C214" s="279" t="s">
        <v>1949</v>
      </c>
      <c r="D214" s="308"/>
      <c r="E214" s="308"/>
      <c r="F214" s="301">
        <v>1</v>
      </c>
      <c r="G214" s="286"/>
      <c r="H214" s="327" t="s">
        <v>1987</v>
      </c>
      <c r="I214" s="327"/>
      <c r="J214" s="327"/>
      <c r="K214" s="341"/>
    </row>
    <row r="215" s="1" customFormat="1" ht="15" customHeight="1">
      <c r="B215" s="340"/>
      <c r="C215" s="308"/>
      <c r="D215" s="308"/>
      <c r="E215" s="308"/>
      <c r="F215" s="301">
        <v>2</v>
      </c>
      <c r="G215" s="286"/>
      <c r="H215" s="327" t="s">
        <v>1988</v>
      </c>
      <c r="I215" s="327"/>
      <c r="J215" s="327"/>
      <c r="K215" s="341"/>
    </row>
    <row r="216" s="1" customFormat="1" ht="15" customHeight="1">
      <c r="B216" s="340"/>
      <c r="C216" s="308"/>
      <c r="D216" s="308"/>
      <c r="E216" s="308"/>
      <c r="F216" s="301">
        <v>3</v>
      </c>
      <c r="G216" s="286"/>
      <c r="H216" s="327" t="s">
        <v>1989</v>
      </c>
      <c r="I216" s="327"/>
      <c r="J216" s="327"/>
      <c r="K216" s="341"/>
    </row>
    <row r="217" s="1" customFormat="1" ht="15" customHeight="1">
      <c r="B217" s="340"/>
      <c r="C217" s="308"/>
      <c r="D217" s="308"/>
      <c r="E217" s="308"/>
      <c r="F217" s="301">
        <v>4</v>
      </c>
      <c r="G217" s="286"/>
      <c r="H217" s="327" t="s">
        <v>1990</v>
      </c>
      <c r="I217" s="327"/>
      <c r="J217" s="327"/>
      <c r="K217" s="341"/>
    </row>
    <row r="218" s="1" customFormat="1" ht="12.75" customHeight="1">
      <c r="B218" s="344"/>
      <c r="C218" s="345"/>
      <c r="D218" s="345"/>
      <c r="E218" s="345"/>
      <c r="F218" s="345"/>
      <c r="G218" s="345"/>
      <c r="H218" s="345"/>
      <c r="I218" s="345"/>
      <c r="J218" s="345"/>
      <c r="K218" s="346"/>
    </row>
  </sheetData>
  <sheetProtection autoFilter="0" deleteColumns="0" deleteRows="0" formatCells="0" formatColumns="0" formatRows="0" insertColumns="0" insertHyperlinks="0" insertRows="0" pivotTables="0" sort="0"/>
  <mergeCells count="77">
    <mergeCell ref="C102:J102"/>
    <mergeCell ref="C122:J122"/>
    <mergeCell ref="C147:J147"/>
    <mergeCell ref="C165:J165"/>
    <mergeCell ref="C199:J199"/>
    <mergeCell ref="H200:J200"/>
    <mergeCell ref="H202:J202"/>
    <mergeCell ref="H203:J203"/>
    <mergeCell ref="H204:J204"/>
    <mergeCell ref="H205:J205"/>
    <mergeCell ref="H206:J206"/>
    <mergeCell ref="H208:J208"/>
    <mergeCell ref="H209:J209"/>
    <mergeCell ref="H210:J210"/>
    <mergeCell ref="H211:J211"/>
    <mergeCell ref="H212:J212"/>
    <mergeCell ref="H214:J214"/>
    <mergeCell ref="H215:J215"/>
    <mergeCell ref="H216:J216"/>
    <mergeCell ref="H217:J217"/>
    <mergeCell ref="D47:J47"/>
    <mergeCell ref="E48:J48"/>
    <mergeCell ref="E49:J49"/>
    <mergeCell ref="E50:J50"/>
    <mergeCell ref="D51:J51"/>
    <mergeCell ref="C52:J52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C3:J3"/>
    <mergeCell ref="C4:J4"/>
    <mergeCell ref="C6:J6"/>
    <mergeCell ref="C7:J7"/>
  </mergeCells>
  <pageMargins left="0.5902778" right="0.5902778" top="0.5902778" bottom="0.5902778" header="0" footer="0"/>
  <pageSetup r:id="rId1" paperSize="9" orientation="portrait" scale="77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PC1NA-HP\Administrator</dc:creator>
  <cp:lastModifiedBy>PC1NA-HP\Administrator</cp:lastModifiedBy>
  <dcterms:created xsi:type="dcterms:W3CDTF">2020-06-23T09:41:57Z</dcterms:created>
  <dcterms:modified xsi:type="dcterms:W3CDTF">2020-06-23T09:42:04Z</dcterms:modified>
</cp:coreProperties>
</file>