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áloha\Déčko\Terasy 2020\VZ\VZ červenec 2020\"/>
    </mc:Choice>
  </mc:AlternateContent>
  <bookViews>
    <workbookView xWindow="0" yWindow="0" windowWidth="16230" windowHeight="12360"/>
  </bookViews>
  <sheets>
    <sheet name="Rekapitulace stavby" sheetId="1" r:id="rId1"/>
    <sheet name="A - Uznatelné náklady" sheetId="2" r:id="rId2"/>
    <sheet name="B - Neuznatelné náklady" sheetId="3" r:id="rId3"/>
  </sheets>
  <definedNames>
    <definedName name="_xlnm._FilterDatabase" localSheetId="1" hidden="1">'A - Uznatelné náklady'!$C$138:$K$1097</definedName>
    <definedName name="_xlnm._FilterDatabase" localSheetId="2" hidden="1">'B - Neuznatelné náklady'!$C$120:$K$163</definedName>
    <definedName name="_xlnm.Print_Titles" localSheetId="1">'A - Uznatelné náklady'!$138:$138</definedName>
    <definedName name="_xlnm.Print_Titles" localSheetId="2">'B - Neuznatelné náklady'!$120:$120</definedName>
    <definedName name="_xlnm.Print_Titles" localSheetId="0">'Rekapitulace stavby'!$92:$92</definedName>
    <definedName name="_xlnm.Print_Area" localSheetId="1">'A - Uznatelné náklady'!$C$4:$J$76,'A - Uznatelné náklady'!$C$82:$J$120,'A - Uznatelné náklady'!$C$126:$K$1097</definedName>
    <definedName name="_xlnm.Print_Area" localSheetId="2">'B - Neuznatelné náklady'!$C$4:$J$76,'B - Neuznatelné náklady'!$C$82:$J$102,'B - Neuznatelné náklady'!$C$108:$K$163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3" i="3"/>
  <c r="BH163" i="3"/>
  <c r="BG163" i="3"/>
  <c r="BF163" i="3"/>
  <c r="T163" i="3"/>
  <c r="T162" i="3"/>
  <c r="R163" i="3"/>
  <c r="R162" i="3" s="1"/>
  <c r="P163" i="3"/>
  <c r="P162" i="3"/>
  <c r="BK163" i="3"/>
  <c r="BK162" i="3" s="1"/>
  <c r="J162" i="3" s="1"/>
  <c r="J101" i="3" s="1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T158" i="3" s="1"/>
  <c r="T157" i="3" s="1"/>
  <c r="T121" i="3" s="1"/>
  <c r="R160" i="3"/>
  <c r="P160" i="3"/>
  <c r="BK160" i="3"/>
  <c r="J160" i="3"/>
  <c r="BE160" i="3" s="1"/>
  <c r="BI159" i="3"/>
  <c r="BH159" i="3"/>
  <c r="BG159" i="3"/>
  <c r="BF159" i="3"/>
  <c r="T159" i="3"/>
  <c r="R159" i="3"/>
  <c r="R158" i="3" s="1"/>
  <c r="R157" i="3"/>
  <c r="P159" i="3"/>
  <c r="BK159" i="3"/>
  <c r="BK158" i="3"/>
  <c r="J159" i="3"/>
  <c r="BE159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/>
  <c r="BI133" i="3"/>
  <c r="BH133" i="3"/>
  <c r="BG133" i="3"/>
  <c r="BF133" i="3"/>
  <c r="T133" i="3"/>
  <c r="R133" i="3"/>
  <c r="P133" i="3"/>
  <c r="BK133" i="3"/>
  <c r="J133" i="3"/>
  <c r="BE133" i="3" s="1"/>
  <c r="BI124" i="3"/>
  <c r="F37" i="3"/>
  <c r="BD96" i="1"/>
  <c r="BH124" i="3"/>
  <c r="BG124" i="3"/>
  <c r="F35" i="3" s="1"/>
  <c r="BB96" i="1" s="1"/>
  <c r="BF124" i="3"/>
  <c r="F34" i="3" s="1"/>
  <c r="BA96" i="1" s="1"/>
  <c r="T124" i="3"/>
  <c r="T123" i="3" s="1"/>
  <c r="T122" i="3" s="1"/>
  <c r="R124" i="3"/>
  <c r="P124" i="3"/>
  <c r="P123" i="3" s="1"/>
  <c r="P122" i="3" s="1"/>
  <c r="BK124" i="3"/>
  <c r="J124" i="3"/>
  <c r="BE124" i="3"/>
  <c r="J33" i="3" s="1"/>
  <c r="AV96" i="1" s="1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F118" i="3"/>
  <c r="J17" i="3"/>
  <c r="J12" i="3"/>
  <c r="J89" i="3" s="1"/>
  <c r="E7" i="3"/>
  <c r="E111" i="3"/>
  <c r="E85" i="3"/>
  <c r="J37" i="2"/>
  <c r="J36" i="2"/>
  <c r="AY95" i="1"/>
  <c r="J35" i="2"/>
  <c r="AX95" i="1" s="1"/>
  <c r="BI1097" i="2"/>
  <c r="BH1097" i="2"/>
  <c r="BG1097" i="2"/>
  <c r="BF1097" i="2"/>
  <c r="T1097" i="2"/>
  <c r="T1096" i="2"/>
  <c r="T1095" i="2"/>
  <c r="R1097" i="2"/>
  <c r="R1096" i="2"/>
  <c r="R1095" i="2"/>
  <c r="P1097" i="2"/>
  <c r="P1096" i="2" s="1"/>
  <c r="P1095" i="2" s="1"/>
  <c r="BK1097" i="2"/>
  <c r="BK1096" i="2" s="1"/>
  <c r="J1097" i="2"/>
  <c r="BE1097" i="2" s="1"/>
  <c r="BI1088" i="2"/>
  <c r="BH1088" i="2"/>
  <c r="BG1088" i="2"/>
  <c r="BF1088" i="2"/>
  <c r="T1088" i="2"/>
  <c r="R1088" i="2"/>
  <c r="P1088" i="2"/>
  <c r="BK1088" i="2"/>
  <c r="J1088" i="2"/>
  <c r="BE1088" i="2" s="1"/>
  <c r="BI1087" i="2"/>
  <c r="BH1087" i="2"/>
  <c r="BG1087" i="2"/>
  <c r="BF1087" i="2"/>
  <c r="T1087" i="2"/>
  <c r="R1087" i="2"/>
  <c r="P1087" i="2"/>
  <c r="BK1087" i="2"/>
  <c r="J1087" i="2"/>
  <c r="BE1087" i="2"/>
  <c r="BI1086" i="2"/>
  <c r="BH1086" i="2"/>
  <c r="BG1086" i="2"/>
  <c r="BF1086" i="2"/>
  <c r="T1086" i="2"/>
  <c r="R1086" i="2"/>
  <c r="P1086" i="2"/>
  <c r="BK1086" i="2"/>
  <c r="J1086" i="2"/>
  <c r="BE1086" i="2" s="1"/>
  <c r="BI1079" i="2"/>
  <c r="BH1079" i="2"/>
  <c r="BG1079" i="2"/>
  <c r="BF1079" i="2"/>
  <c r="T1079" i="2"/>
  <c r="R1079" i="2"/>
  <c r="P1079" i="2"/>
  <c r="P1075" i="2" s="1"/>
  <c r="BK1079" i="2"/>
  <c r="J1079" i="2"/>
  <c r="BE1079" i="2"/>
  <c r="BI1077" i="2"/>
  <c r="BH1077" i="2"/>
  <c r="BG1077" i="2"/>
  <c r="BF1077" i="2"/>
  <c r="T1077" i="2"/>
  <c r="T1075" i="2" s="1"/>
  <c r="R1077" i="2"/>
  <c r="P1077" i="2"/>
  <c r="BK1077" i="2"/>
  <c r="J1077" i="2"/>
  <c r="BE1077" i="2" s="1"/>
  <c r="BI1076" i="2"/>
  <c r="BH1076" i="2"/>
  <c r="BG1076" i="2"/>
  <c r="BF1076" i="2"/>
  <c r="T1076" i="2"/>
  <c r="R1076" i="2"/>
  <c r="P1076" i="2"/>
  <c r="BK1076" i="2"/>
  <c r="J1076" i="2"/>
  <c r="BE1076" i="2"/>
  <c r="BI1066" i="2"/>
  <c r="BH1066" i="2"/>
  <c r="BG1066" i="2"/>
  <c r="BF1066" i="2"/>
  <c r="T1066" i="2"/>
  <c r="R1066" i="2"/>
  <c r="P1066" i="2"/>
  <c r="BK1066" i="2"/>
  <c r="J1066" i="2"/>
  <c r="BE1066" i="2"/>
  <c r="BI1057" i="2"/>
  <c r="BH1057" i="2"/>
  <c r="BG1057" i="2"/>
  <c r="BF1057" i="2"/>
  <c r="T1057" i="2"/>
  <c r="R1057" i="2"/>
  <c r="P1057" i="2"/>
  <c r="BK1057" i="2"/>
  <c r="J1057" i="2"/>
  <c r="BE1057" i="2" s="1"/>
  <c r="BI1048" i="2"/>
  <c r="BH1048" i="2"/>
  <c r="BG1048" i="2"/>
  <c r="BF1048" i="2"/>
  <c r="T1048" i="2"/>
  <c r="R1048" i="2"/>
  <c r="P1048" i="2"/>
  <c r="BK1048" i="2"/>
  <c r="J1048" i="2"/>
  <c r="BE1048" i="2"/>
  <c r="BI1039" i="2"/>
  <c r="BH1039" i="2"/>
  <c r="BG1039" i="2"/>
  <c r="BF1039" i="2"/>
  <c r="T1039" i="2"/>
  <c r="R1039" i="2"/>
  <c r="R1038" i="2"/>
  <c r="P1039" i="2"/>
  <c r="BK1039" i="2"/>
  <c r="BK1038" i="2"/>
  <c r="J1038" i="2"/>
  <c r="J116" i="2" s="1"/>
  <c r="J1039" i="2"/>
  <c r="BE1039" i="2"/>
  <c r="BI1037" i="2"/>
  <c r="BH1037" i="2"/>
  <c r="BG1037" i="2"/>
  <c r="BF1037" i="2"/>
  <c r="T1037" i="2"/>
  <c r="R1037" i="2"/>
  <c r="P1037" i="2"/>
  <c r="BK1037" i="2"/>
  <c r="J1037" i="2"/>
  <c r="BE1037" i="2" s="1"/>
  <c r="BI1036" i="2"/>
  <c r="BH1036" i="2"/>
  <c r="BG1036" i="2"/>
  <c r="BF1036" i="2"/>
  <c r="T1036" i="2"/>
  <c r="R1036" i="2"/>
  <c r="P1036" i="2"/>
  <c r="BK1036" i="2"/>
  <c r="J1036" i="2"/>
  <c r="BE1036" i="2"/>
  <c r="BI1028" i="2"/>
  <c r="BH1028" i="2"/>
  <c r="BG1028" i="2"/>
  <c r="BF1028" i="2"/>
  <c r="T1028" i="2"/>
  <c r="R1028" i="2"/>
  <c r="P1028" i="2"/>
  <c r="BK1028" i="2"/>
  <c r="J1028" i="2"/>
  <c r="BE1028" i="2" s="1"/>
  <c r="BI1022" i="2"/>
  <c r="BH1022" i="2"/>
  <c r="BG1022" i="2"/>
  <c r="BF1022" i="2"/>
  <c r="T1022" i="2"/>
  <c r="R1022" i="2"/>
  <c r="P1022" i="2"/>
  <c r="BK1022" i="2"/>
  <c r="J1022" i="2"/>
  <c r="BE1022" i="2"/>
  <c r="BI1013" i="2"/>
  <c r="BH1013" i="2"/>
  <c r="BG1013" i="2"/>
  <c r="BF1013" i="2"/>
  <c r="T1013" i="2"/>
  <c r="R1013" i="2"/>
  <c r="R1012" i="2"/>
  <c r="P1013" i="2"/>
  <c r="BK1013" i="2"/>
  <c r="BK1012" i="2"/>
  <c r="J1012" i="2"/>
  <c r="J115" i="2" s="1"/>
  <c r="J1013" i="2"/>
  <c r="BE1013" i="2"/>
  <c r="BI1011" i="2"/>
  <c r="BH1011" i="2"/>
  <c r="BG1011" i="2"/>
  <c r="BF1011" i="2"/>
  <c r="T1011" i="2"/>
  <c r="R1011" i="2"/>
  <c r="P1011" i="2"/>
  <c r="BK1011" i="2"/>
  <c r="J1011" i="2"/>
  <c r="BE1011" i="2" s="1"/>
  <c r="BI1010" i="2"/>
  <c r="BH1010" i="2"/>
  <c r="BG1010" i="2"/>
  <c r="BF1010" i="2"/>
  <c r="T1010" i="2"/>
  <c r="R1010" i="2"/>
  <c r="P1010" i="2"/>
  <c r="BK1010" i="2"/>
  <c r="J1010" i="2"/>
  <c r="BE1010" i="2"/>
  <c r="BI1000" i="2"/>
  <c r="BH1000" i="2"/>
  <c r="BG1000" i="2"/>
  <c r="BF1000" i="2"/>
  <c r="T1000" i="2"/>
  <c r="R1000" i="2"/>
  <c r="P1000" i="2"/>
  <c r="BK1000" i="2"/>
  <c r="J1000" i="2"/>
  <c r="BE1000" i="2" s="1"/>
  <c r="BI995" i="2"/>
  <c r="BH995" i="2"/>
  <c r="BG995" i="2"/>
  <c r="BF995" i="2"/>
  <c r="T995" i="2"/>
  <c r="R995" i="2"/>
  <c r="P995" i="2"/>
  <c r="BK995" i="2"/>
  <c r="J995" i="2"/>
  <c r="BE995" i="2"/>
  <c r="BI990" i="2"/>
  <c r="BH990" i="2"/>
  <c r="BG990" i="2"/>
  <c r="BF990" i="2"/>
  <c r="T990" i="2"/>
  <c r="R990" i="2"/>
  <c r="R989" i="2"/>
  <c r="P990" i="2"/>
  <c r="BK990" i="2"/>
  <c r="BK989" i="2"/>
  <c r="J989" i="2"/>
  <c r="J114" i="2" s="1"/>
  <c r="J990" i="2"/>
  <c r="BE990" i="2"/>
  <c r="BI988" i="2"/>
  <c r="BH988" i="2"/>
  <c r="BG988" i="2"/>
  <c r="BF988" i="2"/>
  <c r="T988" i="2"/>
  <c r="R988" i="2"/>
  <c r="P988" i="2"/>
  <c r="BK988" i="2"/>
  <c r="J988" i="2"/>
  <c r="BE988" i="2" s="1"/>
  <c r="BI987" i="2"/>
  <c r="BH987" i="2"/>
  <c r="BG987" i="2"/>
  <c r="BF987" i="2"/>
  <c r="T987" i="2"/>
  <c r="R987" i="2"/>
  <c r="P987" i="2"/>
  <c r="BK987" i="2"/>
  <c r="J987" i="2"/>
  <c r="BE987" i="2"/>
  <c r="BI981" i="2"/>
  <c r="BH981" i="2"/>
  <c r="BG981" i="2"/>
  <c r="BF981" i="2"/>
  <c r="T981" i="2"/>
  <c r="R981" i="2"/>
  <c r="P981" i="2"/>
  <c r="BK981" i="2"/>
  <c r="J981" i="2"/>
  <c r="BE981" i="2" s="1"/>
  <c r="BI975" i="2"/>
  <c r="BH975" i="2"/>
  <c r="BG975" i="2"/>
  <c r="BF975" i="2"/>
  <c r="T975" i="2"/>
  <c r="R975" i="2"/>
  <c r="P975" i="2"/>
  <c r="BK975" i="2"/>
  <c r="J975" i="2"/>
  <c r="BE975" i="2"/>
  <c r="BI969" i="2"/>
  <c r="BH969" i="2"/>
  <c r="BG969" i="2"/>
  <c r="BF969" i="2"/>
  <c r="T969" i="2"/>
  <c r="R969" i="2"/>
  <c r="P969" i="2"/>
  <c r="BK969" i="2"/>
  <c r="J969" i="2"/>
  <c r="BE969" i="2" s="1"/>
  <c r="BI961" i="2"/>
  <c r="BH961" i="2"/>
  <c r="BG961" i="2"/>
  <c r="BF961" i="2"/>
  <c r="T961" i="2"/>
  <c r="R961" i="2"/>
  <c r="P961" i="2"/>
  <c r="BK961" i="2"/>
  <c r="J961" i="2"/>
  <c r="BE961" i="2"/>
  <c r="BI954" i="2"/>
  <c r="BH954" i="2"/>
  <c r="BG954" i="2"/>
  <c r="BF954" i="2"/>
  <c r="T954" i="2"/>
  <c r="R954" i="2"/>
  <c r="P954" i="2"/>
  <c r="BK954" i="2"/>
  <c r="BK941" i="2" s="1"/>
  <c r="J941" i="2" s="1"/>
  <c r="J113" i="2" s="1"/>
  <c r="J954" i="2"/>
  <c r="BE954" i="2" s="1"/>
  <c r="BI948" i="2"/>
  <c r="BH948" i="2"/>
  <c r="BG948" i="2"/>
  <c r="BF948" i="2"/>
  <c r="T948" i="2"/>
  <c r="R948" i="2"/>
  <c r="R941" i="2" s="1"/>
  <c r="P948" i="2"/>
  <c r="BK948" i="2"/>
  <c r="J948" i="2"/>
  <c r="BE948" i="2"/>
  <c r="BI942" i="2"/>
  <c r="BH942" i="2"/>
  <c r="BG942" i="2"/>
  <c r="BF942" i="2"/>
  <c r="T942" i="2"/>
  <c r="T941" i="2" s="1"/>
  <c r="R942" i="2"/>
  <c r="P942" i="2"/>
  <c r="BK942" i="2"/>
  <c r="J942" i="2"/>
  <c r="BE942" i="2"/>
  <c r="BI940" i="2"/>
  <c r="BH940" i="2"/>
  <c r="BG940" i="2"/>
  <c r="BF940" i="2"/>
  <c r="T940" i="2"/>
  <c r="R940" i="2"/>
  <c r="P940" i="2"/>
  <c r="BK940" i="2"/>
  <c r="BK932" i="2" s="1"/>
  <c r="J932" i="2" s="1"/>
  <c r="J112" i="2" s="1"/>
  <c r="J940" i="2"/>
  <c r="BE940" i="2" s="1"/>
  <c r="BI939" i="2"/>
  <c r="BH939" i="2"/>
  <c r="BG939" i="2"/>
  <c r="BF939" i="2"/>
  <c r="T939" i="2"/>
  <c r="R939" i="2"/>
  <c r="R932" i="2" s="1"/>
  <c r="P939" i="2"/>
  <c r="BK939" i="2"/>
  <c r="J939" i="2"/>
  <c r="BE939" i="2"/>
  <c r="BI933" i="2"/>
  <c r="BH933" i="2"/>
  <c r="BG933" i="2"/>
  <c r="BF933" i="2"/>
  <c r="T933" i="2"/>
  <c r="T932" i="2" s="1"/>
  <c r="R933" i="2"/>
  <c r="P933" i="2"/>
  <c r="P932" i="2" s="1"/>
  <c r="BK933" i="2"/>
  <c r="J933" i="2"/>
  <c r="BE933" i="2"/>
  <c r="BI931" i="2"/>
  <c r="BH931" i="2"/>
  <c r="BG931" i="2"/>
  <c r="BF931" i="2"/>
  <c r="T931" i="2"/>
  <c r="R931" i="2"/>
  <c r="P931" i="2"/>
  <c r="BK931" i="2"/>
  <c r="J931" i="2"/>
  <c r="BE931" i="2" s="1"/>
  <c r="BI930" i="2"/>
  <c r="BH930" i="2"/>
  <c r="BG930" i="2"/>
  <c r="BF930" i="2"/>
  <c r="T930" i="2"/>
  <c r="R930" i="2"/>
  <c r="P930" i="2"/>
  <c r="BK930" i="2"/>
  <c r="J930" i="2"/>
  <c r="BE930" i="2"/>
  <c r="BI924" i="2"/>
  <c r="BH924" i="2"/>
  <c r="BG924" i="2"/>
  <c r="BF924" i="2"/>
  <c r="T924" i="2"/>
  <c r="R924" i="2"/>
  <c r="P924" i="2"/>
  <c r="BK924" i="2"/>
  <c r="J924" i="2"/>
  <c r="BE924" i="2" s="1"/>
  <c r="BI923" i="2"/>
  <c r="BH923" i="2"/>
  <c r="BG923" i="2"/>
  <c r="BF923" i="2"/>
  <c r="T923" i="2"/>
  <c r="R923" i="2"/>
  <c r="P923" i="2"/>
  <c r="BK923" i="2"/>
  <c r="J923" i="2"/>
  <c r="BE923" i="2"/>
  <c r="BI917" i="2"/>
  <c r="BH917" i="2"/>
  <c r="BG917" i="2"/>
  <c r="BF917" i="2"/>
  <c r="T917" i="2"/>
  <c r="R917" i="2"/>
  <c r="P917" i="2"/>
  <c r="BK917" i="2"/>
  <c r="J917" i="2"/>
  <c r="BE917" i="2" s="1"/>
  <c r="BI911" i="2"/>
  <c r="BH911" i="2"/>
  <c r="BG911" i="2"/>
  <c r="BF911" i="2"/>
  <c r="T911" i="2"/>
  <c r="R911" i="2"/>
  <c r="P911" i="2"/>
  <c r="P896" i="2" s="1"/>
  <c r="BK911" i="2"/>
  <c r="J911" i="2"/>
  <c r="BE911" i="2"/>
  <c r="BI905" i="2"/>
  <c r="BH905" i="2"/>
  <c r="BG905" i="2"/>
  <c r="BF905" i="2"/>
  <c r="T905" i="2"/>
  <c r="T896" i="2" s="1"/>
  <c r="R905" i="2"/>
  <c r="P905" i="2"/>
  <c r="BK905" i="2"/>
  <c r="J905" i="2"/>
  <c r="BE905" i="2" s="1"/>
  <c r="BI897" i="2"/>
  <c r="BH897" i="2"/>
  <c r="BG897" i="2"/>
  <c r="BF897" i="2"/>
  <c r="T897" i="2"/>
  <c r="R897" i="2"/>
  <c r="P897" i="2"/>
  <c r="BK897" i="2"/>
  <c r="J897" i="2"/>
  <c r="BE897" i="2"/>
  <c r="BI895" i="2"/>
  <c r="BH895" i="2"/>
  <c r="BG895" i="2"/>
  <c r="BF895" i="2"/>
  <c r="T895" i="2"/>
  <c r="R895" i="2"/>
  <c r="P895" i="2"/>
  <c r="BK895" i="2"/>
  <c r="J895" i="2"/>
  <c r="BE895" i="2"/>
  <c r="BI894" i="2"/>
  <c r="BH894" i="2"/>
  <c r="BG894" i="2"/>
  <c r="BF894" i="2"/>
  <c r="T894" i="2"/>
  <c r="T887" i="2" s="1"/>
  <c r="R894" i="2"/>
  <c r="P894" i="2"/>
  <c r="BK894" i="2"/>
  <c r="J894" i="2"/>
  <c r="BE894" i="2" s="1"/>
  <c r="BI888" i="2"/>
  <c r="BH888" i="2"/>
  <c r="BG888" i="2"/>
  <c r="BF888" i="2"/>
  <c r="T888" i="2"/>
  <c r="R888" i="2"/>
  <c r="R887" i="2" s="1"/>
  <c r="P888" i="2"/>
  <c r="P887" i="2"/>
  <c r="BK888" i="2"/>
  <c r="BK887" i="2" s="1"/>
  <c r="J887" i="2" s="1"/>
  <c r="J110" i="2" s="1"/>
  <c r="J888" i="2"/>
  <c r="BE888" i="2"/>
  <c r="BI886" i="2"/>
  <c r="BH886" i="2"/>
  <c r="BG886" i="2"/>
  <c r="BF886" i="2"/>
  <c r="T886" i="2"/>
  <c r="R886" i="2"/>
  <c r="P886" i="2"/>
  <c r="BK886" i="2"/>
  <c r="J886" i="2"/>
  <c r="BE886" i="2"/>
  <c r="BI885" i="2"/>
  <c r="BH885" i="2"/>
  <c r="BG885" i="2"/>
  <c r="BF885" i="2"/>
  <c r="T885" i="2"/>
  <c r="R885" i="2"/>
  <c r="P885" i="2"/>
  <c r="BK885" i="2"/>
  <c r="J885" i="2"/>
  <c r="BE885" i="2" s="1"/>
  <c r="BI879" i="2"/>
  <c r="BH879" i="2"/>
  <c r="BG879" i="2"/>
  <c r="BF879" i="2"/>
  <c r="T879" i="2"/>
  <c r="T878" i="2"/>
  <c r="R879" i="2"/>
  <c r="R878" i="2" s="1"/>
  <c r="P879" i="2"/>
  <c r="P878" i="2"/>
  <c r="BK879" i="2"/>
  <c r="BK878" i="2" s="1"/>
  <c r="J878" i="2" s="1"/>
  <c r="J109" i="2" s="1"/>
  <c r="J879" i="2"/>
  <c r="BE879" i="2" s="1"/>
  <c r="BI877" i="2"/>
  <c r="BH877" i="2"/>
  <c r="BG877" i="2"/>
  <c r="BF877" i="2"/>
  <c r="T877" i="2"/>
  <c r="R877" i="2"/>
  <c r="P877" i="2"/>
  <c r="BK877" i="2"/>
  <c r="J877" i="2"/>
  <c r="BE877" i="2"/>
  <c r="BI876" i="2"/>
  <c r="BH876" i="2"/>
  <c r="BG876" i="2"/>
  <c r="BF876" i="2"/>
  <c r="T876" i="2"/>
  <c r="R876" i="2"/>
  <c r="P876" i="2"/>
  <c r="BK876" i="2"/>
  <c r="BK866" i="2" s="1"/>
  <c r="J866" i="2" s="1"/>
  <c r="J108" i="2" s="1"/>
  <c r="J876" i="2"/>
  <c r="BE876" i="2" s="1"/>
  <c r="BI875" i="2"/>
  <c r="BH875" i="2"/>
  <c r="BG875" i="2"/>
  <c r="BF875" i="2"/>
  <c r="T875" i="2"/>
  <c r="R875" i="2"/>
  <c r="R866" i="2" s="1"/>
  <c r="P875" i="2"/>
  <c r="BK875" i="2"/>
  <c r="J875" i="2"/>
  <c r="BE875" i="2"/>
  <c r="BI867" i="2"/>
  <c r="BH867" i="2"/>
  <c r="BG867" i="2"/>
  <c r="BF867" i="2"/>
  <c r="T867" i="2"/>
  <c r="T866" i="2" s="1"/>
  <c r="R867" i="2"/>
  <c r="P867" i="2"/>
  <c r="BK867" i="2"/>
  <c r="J867" i="2"/>
  <c r="BE867" i="2"/>
  <c r="BI865" i="2"/>
  <c r="BH865" i="2"/>
  <c r="BG865" i="2"/>
  <c r="BF865" i="2"/>
  <c r="T865" i="2"/>
  <c r="R865" i="2"/>
  <c r="P865" i="2"/>
  <c r="BK865" i="2"/>
  <c r="J865" i="2"/>
  <c r="BE865" i="2" s="1"/>
  <c r="BI864" i="2"/>
  <c r="BH864" i="2"/>
  <c r="BG864" i="2"/>
  <c r="BF864" i="2"/>
  <c r="T864" i="2"/>
  <c r="R864" i="2"/>
  <c r="P864" i="2"/>
  <c r="BK864" i="2"/>
  <c r="J864" i="2"/>
  <c r="BE864" i="2"/>
  <c r="BI858" i="2"/>
  <c r="BH858" i="2"/>
  <c r="BG858" i="2"/>
  <c r="BF858" i="2"/>
  <c r="T858" i="2"/>
  <c r="R858" i="2"/>
  <c r="P858" i="2"/>
  <c r="BK858" i="2"/>
  <c r="BK828" i="2" s="1"/>
  <c r="J828" i="2" s="1"/>
  <c r="J107" i="2" s="1"/>
  <c r="J858" i="2"/>
  <c r="BE858" i="2" s="1"/>
  <c r="BI856" i="2"/>
  <c r="BH856" i="2"/>
  <c r="BG856" i="2"/>
  <c r="BF856" i="2"/>
  <c r="T856" i="2"/>
  <c r="R856" i="2"/>
  <c r="P856" i="2"/>
  <c r="BK856" i="2"/>
  <c r="J856" i="2"/>
  <c r="BE856" i="2"/>
  <c r="BI850" i="2"/>
  <c r="BH850" i="2"/>
  <c r="BG850" i="2"/>
  <c r="BF850" i="2"/>
  <c r="T850" i="2"/>
  <c r="R850" i="2"/>
  <c r="P850" i="2"/>
  <c r="BK850" i="2"/>
  <c r="J850" i="2"/>
  <c r="BE850" i="2" s="1"/>
  <c r="BI844" i="2"/>
  <c r="BH844" i="2"/>
  <c r="BG844" i="2"/>
  <c r="BF844" i="2"/>
  <c r="T844" i="2"/>
  <c r="R844" i="2"/>
  <c r="P844" i="2"/>
  <c r="BK844" i="2"/>
  <c r="J844" i="2"/>
  <c r="BE844" i="2"/>
  <c r="BI842" i="2"/>
  <c r="BH842" i="2"/>
  <c r="BG842" i="2"/>
  <c r="BF842" i="2"/>
  <c r="T842" i="2"/>
  <c r="R842" i="2"/>
  <c r="P842" i="2"/>
  <c r="BK842" i="2"/>
  <c r="J842" i="2"/>
  <c r="BE842" i="2" s="1"/>
  <c r="BI835" i="2"/>
  <c r="BH835" i="2"/>
  <c r="BG835" i="2"/>
  <c r="BF835" i="2"/>
  <c r="T835" i="2"/>
  <c r="R835" i="2"/>
  <c r="P835" i="2"/>
  <c r="BK835" i="2"/>
  <c r="J835" i="2"/>
  <c r="BE835" i="2"/>
  <c r="BI829" i="2"/>
  <c r="BH829" i="2"/>
  <c r="BG829" i="2"/>
  <c r="BF829" i="2"/>
  <c r="T829" i="2"/>
  <c r="R829" i="2"/>
  <c r="R828" i="2"/>
  <c r="P829" i="2"/>
  <c r="BK829" i="2"/>
  <c r="J829" i="2"/>
  <c r="BE829" i="2"/>
  <c r="BI827" i="2"/>
  <c r="BH827" i="2"/>
  <c r="BG827" i="2"/>
  <c r="BF827" i="2"/>
  <c r="T827" i="2"/>
  <c r="R827" i="2"/>
  <c r="P827" i="2"/>
  <c r="BK827" i="2"/>
  <c r="J827" i="2"/>
  <c r="BE827" i="2" s="1"/>
  <c r="BI826" i="2"/>
  <c r="BH826" i="2"/>
  <c r="BG826" i="2"/>
  <c r="BF826" i="2"/>
  <c r="T826" i="2"/>
  <c r="R826" i="2"/>
  <c r="P826" i="2"/>
  <c r="BK826" i="2"/>
  <c r="J826" i="2"/>
  <c r="BE826" i="2"/>
  <c r="BI824" i="2"/>
  <c r="BH824" i="2"/>
  <c r="BG824" i="2"/>
  <c r="BF824" i="2"/>
  <c r="T824" i="2"/>
  <c r="R824" i="2"/>
  <c r="P824" i="2"/>
  <c r="BK824" i="2"/>
  <c r="J824" i="2"/>
  <c r="BE824" i="2" s="1"/>
  <c r="BI823" i="2"/>
  <c r="BH823" i="2"/>
  <c r="BG823" i="2"/>
  <c r="BF823" i="2"/>
  <c r="T823" i="2"/>
  <c r="R823" i="2"/>
  <c r="P823" i="2"/>
  <c r="BK823" i="2"/>
  <c r="J823" i="2"/>
  <c r="BE823" i="2"/>
  <c r="BI814" i="2"/>
  <c r="BH814" i="2"/>
  <c r="BG814" i="2"/>
  <c r="BF814" i="2"/>
  <c r="T814" i="2"/>
  <c r="R814" i="2"/>
  <c r="P814" i="2"/>
  <c r="BK814" i="2"/>
  <c r="J814" i="2"/>
  <c r="BE814" i="2" s="1"/>
  <c r="BI806" i="2"/>
  <c r="BH806" i="2"/>
  <c r="BG806" i="2"/>
  <c r="BF806" i="2"/>
  <c r="T806" i="2"/>
  <c r="R806" i="2"/>
  <c r="P806" i="2"/>
  <c r="BK806" i="2"/>
  <c r="J806" i="2"/>
  <c r="BE806" i="2"/>
  <c r="BI793" i="2"/>
  <c r="BH793" i="2"/>
  <c r="BG793" i="2"/>
  <c r="BF793" i="2"/>
  <c r="T793" i="2"/>
  <c r="R793" i="2"/>
  <c r="P793" i="2"/>
  <c r="BK793" i="2"/>
  <c r="J793" i="2"/>
  <c r="BE793" i="2" s="1"/>
  <c r="BI781" i="2"/>
  <c r="BH781" i="2"/>
  <c r="BG781" i="2"/>
  <c r="BF781" i="2"/>
  <c r="T781" i="2"/>
  <c r="R781" i="2"/>
  <c r="P781" i="2"/>
  <c r="BK781" i="2"/>
  <c r="J781" i="2"/>
  <c r="BE781" i="2"/>
  <c r="BI765" i="2"/>
  <c r="BH765" i="2"/>
  <c r="BG765" i="2"/>
  <c r="BF765" i="2"/>
  <c r="T765" i="2"/>
  <c r="R765" i="2"/>
  <c r="P765" i="2"/>
  <c r="BK765" i="2"/>
  <c r="J765" i="2"/>
  <c r="BE765" i="2" s="1"/>
  <c r="BI750" i="2"/>
  <c r="BH750" i="2"/>
  <c r="BG750" i="2"/>
  <c r="BF750" i="2"/>
  <c r="T750" i="2"/>
  <c r="R750" i="2"/>
  <c r="P750" i="2"/>
  <c r="BK750" i="2"/>
  <c r="J750" i="2"/>
  <c r="BE750" i="2"/>
  <c r="BI741" i="2"/>
  <c r="BH741" i="2"/>
  <c r="BG741" i="2"/>
  <c r="BF741" i="2"/>
  <c r="T741" i="2"/>
  <c r="R741" i="2"/>
  <c r="P741" i="2"/>
  <c r="BK741" i="2"/>
  <c r="J741" i="2"/>
  <c r="BE741" i="2" s="1"/>
  <c r="BI733" i="2"/>
  <c r="BH733" i="2"/>
  <c r="BG733" i="2"/>
  <c r="BF733" i="2"/>
  <c r="T733" i="2"/>
  <c r="R733" i="2"/>
  <c r="P733" i="2"/>
  <c r="BK733" i="2"/>
  <c r="J733" i="2"/>
  <c r="BE733" i="2"/>
  <c r="BI731" i="2"/>
  <c r="BH731" i="2"/>
  <c r="BG731" i="2"/>
  <c r="BF731" i="2"/>
  <c r="T731" i="2"/>
  <c r="R731" i="2"/>
  <c r="P731" i="2"/>
  <c r="BK731" i="2"/>
  <c r="J731" i="2"/>
  <c r="BE731" i="2" s="1"/>
  <c r="BI716" i="2"/>
  <c r="BH716" i="2"/>
  <c r="BG716" i="2"/>
  <c r="BF716" i="2"/>
  <c r="T716" i="2"/>
  <c r="R716" i="2"/>
  <c r="P716" i="2"/>
  <c r="BK716" i="2"/>
  <c r="J716" i="2"/>
  <c r="BE716" i="2"/>
  <c r="BI704" i="2"/>
  <c r="BH704" i="2"/>
  <c r="BG704" i="2"/>
  <c r="BF704" i="2"/>
  <c r="T704" i="2"/>
  <c r="R704" i="2"/>
  <c r="P704" i="2"/>
  <c r="BK704" i="2"/>
  <c r="J704" i="2"/>
  <c r="BE704" i="2" s="1"/>
  <c r="BI702" i="2"/>
  <c r="BH702" i="2"/>
  <c r="BG702" i="2"/>
  <c r="BF702" i="2"/>
  <c r="T702" i="2"/>
  <c r="R702" i="2"/>
  <c r="P702" i="2"/>
  <c r="BK702" i="2"/>
  <c r="J702" i="2"/>
  <c r="BE702" i="2"/>
  <c r="BI690" i="2"/>
  <c r="BH690" i="2"/>
  <c r="BG690" i="2"/>
  <c r="BF690" i="2"/>
  <c r="T690" i="2"/>
  <c r="R690" i="2"/>
  <c r="P690" i="2"/>
  <c r="BK690" i="2"/>
  <c r="J690" i="2"/>
  <c r="BE690" i="2" s="1"/>
  <c r="BI688" i="2"/>
  <c r="BH688" i="2"/>
  <c r="BG688" i="2"/>
  <c r="BF688" i="2"/>
  <c r="T688" i="2"/>
  <c r="R688" i="2"/>
  <c r="P688" i="2"/>
  <c r="BK688" i="2"/>
  <c r="J688" i="2"/>
  <c r="BE688" i="2"/>
  <c r="BI680" i="2"/>
  <c r="BH680" i="2"/>
  <c r="BG680" i="2"/>
  <c r="BF680" i="2"/>
  <c r="T680" i="2"/>
  <c r="R680" i="2"/>
  <c r="P680" i="2"/>
  <c r="BK680" i="2"/>
  <c r="BK662" i="2" s="1"/>
  <c r="J680" i="2"/>
  <c r="BE680" i="2" s="1"/>
  <c r="BI678" i="2"/>
  <c r="BH678" i="2"/>
  <c r="BG678" i="2"/>
  <c r="BF678" i="2"/>
  <c r="T678" i="2"/>
  <c r="R678" i="2"/>
  <c r="P678" i="2"/>
  <c r="P662" i="2" s="1"/>
  <c r="BK678" i="2"/>
  <c r="J678" i="2"/>
  <c r="BE678" i="2"/>
  <c r="BI663" i="2"/>
  <c r="BH663" i="2"/>
  <c r="BG663" i="2"/>
  <c r="BF663" i="2"/>
  <c r="T663" i="2"/>
  <c r="T662" i="2" s="1"/>
  <c r="R663" i="2"/>
  <c r="R662" i="2"/>
  <c r="P663" i="2"/>
  <c r="BK663" i="2"/>
  <c r="J663" i="2"/>
  <c r="BE663" i="2"/>
  <c r="BI660" i="2"/>
  <c r="BH660" i="2"/>
  <c r="BG660" i="2"/>
  <c r="BF660" i="2"/>
  <c r="T660" i="2"/>
  <c r="T659" i="2"/>
  <c r="R660" i="2"/>
  <c r="R659" i="2" s="1"/>
  <c r="P660" i="2"/>
  <c r="P659" i="2"/>
  <c r="BK660" i="2"/>
  <c r="BK659" i="2" s="1"/>
  <c r="J659" i="2" s="1"/>
  <c r="J104" i="2" s="1"/>
  <c r="J660" i="2"/>
  <c r="BE660" i="2"/>
  <c r="BI658" i="2"/>
  <c r="BH658" i="2"/>
  <c r="BG658" i="2"/>
  <c r="BF658" i="2"/>
  <c r="T658" i="2"/>
  <c r="R658" i="2"/>
  <c r="P658" i="2"/>
  <c r="BK658" i="2"/>
  <c r="J658" i="2"/>
  <c r="BE658" i="2"/>
  <c r="BI657" i="2"/>
  <c r="BH657" i="2"/>
  <c r="BG657" i="2"/>
  <c r="BF657" i="2"/>
  <c r="T657" i="2"/>
  <c r="R657" i="2"/>
  <c r="P657" i="2"/>
  <c r="BK657" i="2"/>
  <c r="J657" i="2"/>
  <c r="BE657" i="2" s="1"/>
  <c r="BI656" i="2"/>
  <c r="BH656" i="2"/>
  <c r="BG656" i="2"/>
  <c r="BF656" i="2"/>
  <c r="T656" i="2"/>
  <c r="R656" i="2"/>
  <c r="P656" i="2"/>
  <c r="BK656" i="2"/>
  <c r="J656" i="2"/>
  <c r="BE656" i="2"/>
  <c r="BI655" i="2"/>
  <c r="BH655" i="2"/>
  <c r="BG655" i="2"/>
  <c r="BF655" i="2"/>
  <c r="T655" i="2"/>
  <c r="R655" i="2"/>
  <c r="P655" i="2"/>
  <c r="BK655" i="2"/>
  <c r="J655" i="2"/>
  <c r="BE655" i="2" s="1"/>
  <c r="BI654" i="2"/>
  <c r="BH654" i="2"/>
  <c r="BG654" i="2"/>
  <c r="BF654" i="2"/>
  <c r="T654" i="2"/>
  <c r="R654" i="2"/>
  <c r="P654" i="2"/>
  <c r="P650" i="2" s="1"/>
  <c r="BK654" i="2"/>
  <c r="J654" i="2"/>
  <c r="BE654" i="2"/>
  <c r="BI652" i="2"/>
  <c r="BH652" i="2"/>
  <c r="BG652" i="2"/>
  <c r="BF652" i="2"/>
  <c r="T652" i="2"/>
  <c r="T650" i="2" s="1"/>
  <c r="R652" i="2"/>
  <c r="P652" i="2"/>
  <c r="BK652" i="2"/>
  <c r="J652" i="2"/>
  <c r="BE652" i="2" s="1"/>
  <c r="BI651" i="2"/>
  <c r="BH651" i="2"/>
  <c r="BG651" i="2"/>
  <c r="BF651" i="2"/>
  <c r="T651" i="2"/>
  <c r="R651" i="2"/>
  <c r="R650" i="2" s="1"/>
  <c r="P651" i="2"/>
  <c r="BK651" i="2"/>
  <c r="BK650" i="2" s="1"/>
  <c r="J650" i="2" s="1"/>
  <c r="J103" i="2" s="1"/>
  <c r="J651" i="2"/>
  <c r="BE651" i="2"/>
  <c r="BI643" i="2"/>
  <c r="BH643" i="2"/>
  <c r="BG643" i="2"/>
  <c r="BF643" i="2"/>
  <c r="T643" i="2"/>
  <c r="R643" i="2"/>
  <c r="P643" i="2"/>
  <c r="BK643" i="2"/>
  <c r="J643" i="2"/>
  <c r="BE643" i="2"/>
  <c r="BI638" i="2"/>
  <c r="BH638" i="2"/>
  <c r="BG638" i="2"/>
  <c r="BF638" i="2"/>
  <c r="T638" i="2"/>
  <c r="R638" i="2"/>
  <c r="P638" i="2"/>
  <c r="BK638" i="2"/>
  <c r="J638" i="2"/>
  <c r="BE638" i="2" s="1"/>
  <c r="BI631" i="2"/>
  <c r="BH631" i="2"/>
  <c r="BG631" i="2"/>
  <c r="BF631" i="2"/>
  <c r="T631" i="2"/>
  <c r="R631" i="2"/>
  <c r="P631" i="2"/>
  <c r="BK631" i="2"/>
  <c r="J631" i="2"/>
  <c r="BE631" i="2"/>
  <c r="BI623" i="2"/>
  <c r="BH623" i="2"/>
  <c r="BG623" i="2"/>
  <c r="BF623" i="2"/>
  <c r="T623" i="2"/>
  <c r="R623" i="2"/>
  <c r="P623" i="2"/>
  <c r="BK623" i="2"/>
  <c r="J623" i="2"/>
  <c r="BE623" i="2" s="1"/>
  <c r="BI622" i="2"/>
  <c r="BH622" i="2"/>
  <c r="BG622" i="2"/>
  <c r="BF622" i="2"/>
  <c r="T622" i="2"/>
  <c r="R622" i="2"/>
  <c r="P622" i="2"/>
  <c r="BK622" i="2"/>
  <c r="J622" i="2"/>
  <c r="BE622" i="2"/>
  <c r="BI613" i="2"/>
  <c r="BH613" i="2"/>
  <c r="BG613" i="2"/>
  <c r="BF613" i="2"/>
  <c r="T613" i="2"/>
  <c r="R613" i="2"/>
  <c r="P613" i="2"/>
  <c r="BK613" i="2"/>
  <c r="J613" i="2"/>
  <c r="BE613" i="2" s="1"/>
  <c r="BI604" i="2"/>
  <c r="BH604" i="2"/>
  <c r="BG604" i="2"/>
  <c r="BF604" i="2"/>
  <c r="T604" i="2"/>
  <c r="R604" i="2"/>
  <c r="P604" i="2"/>
  <c r="BK604" i="2"/>
  <c r="J604" i="2"/>
  <c r="BE604" i="2"/>
  <c r="BI597" i="2"/>
  <c r="BH597" i="2"/>
  <c r="BG597" i="2"/>
  <c r="BF597" i="2"/>
  <c r="T597" i="2"/>
  <c r="R597" i="2"/>
  <c r="P597" i="2"/>
  <c r="BK597" i="2"/>
  <c r="J597" i="2"/>
  <c r="BE597" i="2" s="1"/>
  <c r="BI591" i="2"/>
  <c r="BH591" i="2"/>
  <c r="BG591" i="2"/>
  <c r="BF591" i="2"/>
  <c r="T591" i="2"/>
  <c r="R591" i="2"/>
  <c r="P591" i="2"/>
  <c r="BK591" i="2"/>
  <c r="J591" i="2"/>
  <c r="BE591" i="2"/>
  <c r="BI582" i="2"/>
  <c r="BH582" i="2"/>
  <c r="BG582" i="2"/>
  <c r="BF582" i="2"/>
  <c r="T582" i="2"/>
  <c r="R582" i="2"/>
  <c r="P582" i="2"/>
  <c r="BK582" i="2"/>
  <c r="J582" i="2"/>
  <c r="BE582" i="2" s="1"/>
  <c r="BI578" i="2"/>
  <c r="BH578" i="2"/>
  <c r="BG578" i="2"/>
  <c r="BF578" i="2"/>
  <c r="T578" i="2"/>
  <c r="R578" i="2"/>
  <c r="P578" i="2"/>
  <c r="BK578" i="2"/>
  <c r="J578" i="2"/>
  <c r="BE578" i="2"/>
  <c r="BI572" i="2"/>
  <c r="BH572" i="2"/>
  <c r="BG572" i="2"/>
  <c r="BF572" i="2"/>
  <c r="T572" i="2"/>
  <c r="R572" i="2"/>
  <c r="P572" i="2"/>
  <c r="BK572" i="2"/>
  <c r="J572" i="2"/>
  <c r="BE572" i="2" s="1"/>
  <c r="BI565" i="2"/>
  <c r="BH565" i="2"/>
  <c r="BG565" i="2"/>
  <c r="BF565" i="2"/>
  <c r="T565" i="2"/>
  <c r="R565" i="2"/>
  <c r="P565" i="2"/>
  <c r="BK565" i="2"/>
  <c r="J565" i="2"/>
  <c r="BE565" i="2"/>
  <c r="BI564" i="2"/>
  <c r="BH564" i="2"/>
  <c r="BG564" i="2"/>
  <c r="BF564" i="2"/>
  <c r="T564" i="2"/>
  <c r="R564" i="2"/>
  <c r="P564" i="2"/>
  <c r="BK564" i="2"/>
  <c r="J564" i="2"/>
  <c r="BE564" i="2" s="1"/>
  <c r="BI563" i="2"/>
  <c r="BH563" i="2"/>
  <c r="BG563" i="2"/>
  <c r="BF563" i="2"/>
  <c r="T563" i="2"/>
  <c r="R563" i="2"/>
  <c r="P563" i="2"/>
  <c r="BK563" i="2"/>
  <c r="J563" i="2"/>
  <c r="BE563" i="2"/>
  <c r="BI562" i="2"/>
  <c r="BH562" i="2"/>
  <c r="BG562" i="2"/>
  <c r="BF562" i="2"/>
  <c r="T562" i="2"/>
  <c r="R562" i="2"/>
  <c r="P562" i="2"/>
  <c r="BK562" i="2"/>
  <c r="J562" i="2"/>
  <c r="BE562" i="2" s="1"/>
  <c r="BI561" i="2"/>
  <c r="BH561" i="2"/>
  <c r="BG561" i="2"/>
  <c r="BF561" i="2"/>
  <c r="T561" i="2"/>
  <c r="R561" i="2"/>
  <c r="P561" i="2"/>
  <c r="BK561" i="2"/>
  <c r="J561" i="2"/>
  <c r="BE561" i="2"/>
  <c r="BI558" i="2"/>
  <c r="BH558" i="2"/>
  <c r="BG558" i="2"/>
  <c r="BF558" i="2"/>
  <c r="T558" i="2"/>
  <c r="R558" i="2"/>
  <c r="P558" i="2"/>
  <c r="BK558" i="2"/>
  <c r="J558" i="2"/>
  <c r="BE558" i="2" s="1"/>
  <c r="BI550" i="2"/>
  <c r="BH550" i="2"/>
  <c r="BG550" i="2"/>
  <c r="BF550" i="2"/>
  <c r="T550" i="2"/>
  <c r="R550" i="2"/>
  <c r="P550" i="2"/>
  <c r="P539" i="2" s="1"/>
  <c r="BK550" i="2"/>
  <c r="J550" i="2"/>
  <c r="BE550" i="2"/>
  <c r="BI547" i="2"/>
  <c r="BH547" i="2"/>
  <c r="BG547" i="2"/>
  <c r="BF547" i="2"/>
  <c r="T547" i="2"/>
  <c r="T539" i="2" s="1"/>
  <c r="R547" i="2"/>
  <c r="P547" i="2"/>
  <c r="BK547" i="2"/>
  <c r="J547" i="2"/>
  <c r="BE547" i="2" s="1"/>
  <c r="BI540" i="2"/>
  <c r="BH540" i="2"/>
  <c r="BG540" i="2"/>
  <c r="BF540" i="2"/>
  <c r="T540" i="2"/>
  <c r="R540" i="2"/>
  <c r="R539" i="2" s="1"/>
  <c r="R140" i="2" s="1"/>
  <c r="P540" i="2"/>
  <c r="BK540" i="2"/>
  <c r="BK539" i="2" s="1"/>
  <c r="J539" i="2" s="1"/>
  <c r="J102" i="2" s="1"/>
  <c r="J540" i="2"/>
  <c r="BE540" i="2"/>
  <c r="BI538" i="2"/>
  <c r="BH538" i="2"/>
  <c r="BG538" i="2"/>
  <c r="BF538" i="2"/>
  <c r="T538" i="2"/>
  <c r="R538" i="2"/>
  <c r="P538" i="2"/>
  <c r="BK538" i="2"/>
  <c r="J538" i="2"/>
  <c r="BE538" i="2"/>
  <c r="BI530" i="2"/>
  <c r="BH530" i="2"/>
  <c r="BG530" i="2"/>
  <c r="BF530" i="2"/>
  <c r="T530" i="2"/>
  <c r="R530" i="2"/>
  <c r="P530" i="2"/>
  <c r="BK530" i="2"/>
  <c r="J530" i="2"/>
  <c r="BE530" i="2" s="1"/>
  <c r="BI529" i="2"/>
  <c r="BH529" i="2"/>
  <c r="BG529" i="2"/>
  <c r="BF529" i="2"/>
  <c r="T529" i="2"/>
  <c r="R529" i="2"/>
  <c r="P529" i="2"/>
  <c r="BK529" i="2"/>
  <c r="J529" i="2"/>
  <c r="BE529" i="2"/>
  <c r="BI522" i="2"/>
  <c r="BH522" i="2"/>
  <c r="BG522" i="2"/>
  <c r="BF522" i="2"/>
  <c r="T522" i="2"/>
  <c r="R522" i="2"/>
  <c r="P522" i="2"/>
  <c r="BK522" i="2"/>
  <c r="J522" i="2"/>
  <c r="BE522" i="2" s="1"/>
  <c r="BI515" i="2"/>
  <c r="BH515" i="2"/>
  <c r="BG515" i="2"/>
  <c r="BF515" i="2"/>
  <c r="T515" i="2"/>
  <c r="R515" i="2"/>
  <c r="P515" i="2"/>
  <c r="BK515" i="2"/>
  <c r="J515" i="2"/>
  <c r="BE515" i="2"/>
  <c r="BI508" i="2"/>
  <c r="BH508" i="2"/>
  <c r="BG508" i="2"/>
  <c r="BF508" i="2"/>
  <c r="T508" i="2"/>
  <c r="R508" i="2"/>
  <c r="P508" i="2"/>
  <c r="BK508" i="2"/>
  <c r="J508" i="2"/>
  <c r="BE508" i="2" s="1"/>
  <c r="BI507" i="2"/>
  <c r="BH507" i="2"/>
  <c r="BG507" i="2"/>
  <c r="BF507" i="2"/>
  <c r="T507" i="2"/>
  <c r="R507" i="2"/>
  <c r="P507" i="2"/>
  <c r="BK507" i="2"/>
  <c r="J507" i="2"/>
  <c r="BE507" i="2"/>
  <c r="BI500" i="2"/>
  <c r="BH500" i="2"/>
  <c r="BG500" i="2"/>
  <c r="BF500" i="2"/>
  <c r="T500" i="2"/>
  <c r="R500" i="2"/>
  <c r="P500" i="2"/>
  <c r="BK500" i="2"/>
  <c r="J500" i="2"/>
  <c r="BE500" i="2" s="1"/>
  <c r="BI493" i="2"/>
  <c r="BH493" i="2"/>
  <c r="BG493" i="2"/>
  <c r="BF493" i="2"/>
  <c r="T493" i="2"/>
  <c r="R493" i="2"/>
  <c r="P493" i="2"/>
  <c r="BK493" i="2"/>
  <c r="J493" i="2"/>
  <c r="BE493" i="2"/>
  <c r="BI487" i="2"/>
  <c r="BH487" i="2"/>
  <c r="BG487" i="2"/>
  <c r="BF487" i="2"/>
  <c r="T487" i="2"/>
  <c r="R487" i="2"/>
  <c r="P487" i="2"/>
  <c r="BK487" i="2"/>
  <c r="J487" i="2"/>
  <c r="BE487" i="2" s="1"/>
  <c r="BI479" i="2"/>
  <c r="BH479" i="2"/>
  <c r="BG479" i="2"/>
  <c r="BF479" i="2"/>
  <c r="T479" i="2"/>
  <c r="R479" i="2"/>
  <c r="P479" i="2"/>
  <c r="BK479" i="2"/>
  <c r="J479" i="2"/>
  <c r="BE479" i="2"/>
  <c r="BI471" i="2"/>
  <c r="BH471" i="2"/>
  <c r="BG471" i="2"/>
  <c r="BF471" i="2"/>
  <c r="T471" i="2"/>
  <c r="R471" i="2"/>
  <c r="P471" i="2"/>
  <c r="BK471" i="2"/>
  <c r="J471" i="2"/>
  <c r="BE471" i="2" s="1"/>
  <c r="BI463" i="2"/>
  <c r="BH463" i="2"/>
  <c r="BG463" i="2"/>
  <c r="BF463" i="2"/>
  <c r="T463" i="2"/>
  <c r="R463" i="2"/>
  <c r="P463" i="2"/>
  <c r="BK463" i="2"/>
  <c r="J463" i="2"/>
  <c r="BE463" i="2"/>
  <c r="BI455" i="2"/>
  <c r="BH455" i="2"/>
  <c r="BG455" i="2"/>
  <c r="BF455" i="2"/>
  <c r="T455" i="2"/>
  <c r="R455" i="2"/>
  <c r="P455" i="2"/>
  <c r="BK455" i="2"/>
  <c r="J455" i="2"/>
  <c r="BE455" i="2" s="1"/>
  <c r="BI445" i="2"/>
  <c r="BH445" i="2"/>
  <c r="BG445" i="2"/>
  <c r="BF445" i="2"/>
  <c r="T445" i="2"/>
  <c r="R445" i="2"/>
  <c r="P445" i="2"/>
  <c r="BK445" i="2"/>
  <c r="J445" i="2"/>
  <c r="BE445" i="2"/>
  <c r="BI436" i="2"/>
  <c r="BH436" i="2"/>
  <c r="BG436" i="2"/>
  <c r="BF436" i="2"/>
  <c r="T436" i="2"/>
  <c r="R436" i="2"/>
  <c r="P436" i="2"/>
  <c r="BK436" i="2"/>
  <c r="J436" i="2"/>
  <c r="BE436" i="2" s="1"/>
  <c r="BI428" i="2"/>
  <c r="BH428" i="2"/>
  <c r="BG428" i="2"/>
  <c r="BF428" i="2"/>
  <c r="T428" i="2"/>
  <c r="R428" i="2"/>
  <c r="P428" i="2"/>
  <c r="BK428" i="2"/>
  <c r="J428" i="2"/>
  <c r="BE428" i="2"/>
  <c r="BI420" i="2"/>
  <c r="BH420" i="2"/>
  <c r="BG420" i="2"/>
  <c r="BF420" i="2"/>
  <c r="T420" i="2"/>
  <c r="R420" i="2"/>
  <c r="P420" i="2"/>
  <c r="BK420" i="2"/>
  <c r="J420" i="2"/>
  <c r="BE420" i="2" s="1"/>
  <c r="BI419" i="2"/>
  <c r="BH419" i="2"/>
  <c r="BG419" i="2"/>
  <c r="BF419" i="2"/>
  <c r="T419" i="2"/>
  <c r="R419" i="2"/>
  <c r="P419" i="2"/>
  <c r="BK419" i="2"/>
  <c r="J419" i="2"/>
  <c r="BE419" i="2"/>
  <c r="BI401" i="2"/>
  <c r="BH401" i="2"/>
  <c r="BG401" i="2"/>
  <c r="BF401" i="2"/>
  <c r="T401" i="2"/>
  <c r="R401" i="2"/>
  <c r="P401" i="2"/>
  <c r="BK401" i="2"/>
  <c r="J401" i="2"/>
  <c r="BE401" i="2" s="1"/>
  <c r="BI383" i="2"/>
  <c r="BH383" i="2"/>
  <c r="BG383" i="2"/>
  <c r="BF383" i="2"/>
  <c r="T383" i="2"/>
  <c r="R383" i="2"/>
  <c r="P383" i="2"/>
  <c r="BK383" i="2"/>
  <c r="J383" i="2"/>
  <c r="BE383" i="2"/>
  <c r="BI373" i="2"/>
  <c r="BH373" i="2"/>
  <c r="BG373" i="2"/>
  <c r="BF373" i="2"/>
  <c r="T373" i="2"/>
  <c r="R373" i="2"/>
  <c r="P373" i="2"/>
  <c r="BK373" i="2"/>
  <c r="J373" i="2"/>
  <c r="BE373" i="2" s="1"/>
  <c r="BI363" i="2"/>
  <c r="BH363" i="2"/>
  <c r="BG363" i="2"/>
  <c r="BF363" i="2"/>
  <c r="T363" i="2"/>
  <c r="R363" i="2"/>
  <c r="P363" i="2"/>
  <c r="BK363" i="2"/>
  <c r="J363" i="2"/>
  <c r="BE363" i="2"/>
  <c r="BI353" i="2"/>
  <c r="BH353" i="2"/>
  <c r="BG353" i="2"/>
  <c r="BF353" i="2"/>
  <c r="T353" i="2"/>
  <c r="R353" i="2"/>
  <c r="P353" i="2"/>
  <c r="BK353" i="2"/>
  <c r="J353" i="2"/>
  <c r="BE353" i="2" s="1"/>
  <c r="BI343" i="2"/>
  <c r="BH343" i="2"/>
  <c r="BG343" i="2"/>
  <c r="BF343" i="2"/>
  <c r="T343" i="2"/>
  <c r="R343" i="2"/>
  <c r="P343" i="2"/>
  <c r="BK343" i="2"/>
  <c r="J343" i="2"/>
  <c r="BE343" i="2"/>
  <c r="BI337" i="2"/>
  <c r="BH337" i="2"/>
  <c r="BG337" i="2"/>
  <c r="BF337" i="2"/>
  <c r="T337" i="2"/>
  <c r="R337" i="2"/>
  <c r="P337" i="2"/>
  <c r="BK337" i="2"/>
  <c r="J337" i="2"/>
  <c r="BE337" i="2" s="1"/>
  <c r="BI331" i="2"/>
  <c r="BH331" i="2"/>
  <c r="BG331" i="2"/>
  <c r="BF331" i="2"/>
  <c r="T331" i="2"/>
  <c r="R331" i="2"/>
  <c r="P331" i="2"/>
  <c r="BK331" i="2"/>
  <c r="J331" i="2"/>
  <c r="BE331" i="2"/>
  <c r="BI325" i="2"/>
  <c r="BH325" i="2"/>
  <c r="BG325" i="2"/>
  <c r="BF325" i="2"/>
  <c r="T325" i="2"/>
  <c r="R325" i="2"/>
  <c r="P325" i="2"/>
  <c r="BK325" i="2"/>
  <c r="J325" i="2"/>
  <c r="BE325" i="2" s="1"/>
  <c r="BI317" i="2"/>
  <c r="BH317" i="2"/>
  <c r="BG317" i="2"/>
  <c r="BF317" i="2"/>
  <c r="T317" i="2"/>
  <c r="R317" i="2"/>
  <c r="P317" i="2"/>
  <c r="BK317" i="2"/>
  <c r="J317" i="2"/>
  <c r="BE317" i="2"/>
  <c r="BI309" i="2"/>
  <c r="BH309" i="2"/>
  <c r="BG309" i="2"/>
  <c r="BF309" i="2"/>
  <c r="T309" i="2"/>
  <c r="R309" i="2"/>
  <c r="P309" i="2"/>
  <c r="BK309" i="2"/>
  <c r="J309" i="2"/>
  <c r="BE309" i="2" s="1"/>
  <c r="BI301" i="2"/>
  <c r="BH301" i="2"/>
  <c r="BG301" i="2"/>
  <c r="BF301" i="2"/>
  <c r="T301" i="2"/>
  <c r="R301" i="2"/>
  <c r="P301" i="2"/>
  <c r="BK301" i="2"/>
  <c r="J301" i="2"/>
  <c r="BE301" i="2"/>
  <c r="BI293" i="2"/>
  <c r="BH293" i="2"/>
  <c r="BG293" i="2"/>
  <c r="BF293" i="2"/>
  <c r="T293" i="2"/>
  <c r="R293" i="2"/>
  <c r="P293" i="2"/>
  <c r="BK293" i="2"/>
  <c r="J293" i="2"/>
  <c r="BE293" i="2" s="1"/>
  <c r="BI285" i="2"/>
  <c r="BH285" i="2"/>
  <c r="BG285" i="2"/>
  <c r="BF285" i="2"/>
  <c r="T285" i="2"/>
  <c r="R285" i="2"/>
  <c r="P285" i="2"/>
  <c r="BK285" i="2"/>
  <c r="J285" i="2"/>
  <c r="BE285" i="2"/>
  <c r="BI275" i="2"/>
  <c r="BH275" i="2"/>
  <c r="BG275" i="2"/>
  <c r="BF275" i="2"/>
  <c r="T275" i="2"/>
  <c r="R275" i="2"/>
  <c r="P275" i="2"/>
  <c r="BK275" i="2"/>
  <c r="J275" i="2"/>
  <c r="BE275" i="2" s="1"/>
  <c r="BI267" i="2"/>
  <c r="BH267" i="2"/>
  <c r="BG267" i="2"/>
  <c r="BF267" i="2"/>
  <c r="T267" i="2"/>
  <c r="R267" i="2"/>
  <c r="P267" i="2"/>
  <c r="BK267" i="2"/>
  <c r="J267" i="2"/>
  <c r="BE267" i="2"/>
  <c r="BI259" i="2"/>
  <c r="BH259" i="2"/>
  <c r="BG259" i="2"/>
  <c r="BF259" i="2"/>
  <c r="T259" i="2"/>
  <c r="R259" i="2"/>
  <c r="P259" i="2"/>
  <c r="BK259" i="2"/>
  <c r="J259" i="2"/>
  <c r="BE259" i="2" s="1"/>
  <c r="BI247" i="2"/>
  <c r="BH247" i="2"/>
  <c r="BG247" i="2"/>
  <c r="BF247" i="2"/>
  <c r="T247" i="2"/>
  <c r="R247" i="2"/>
  <c r="P247" i="2"/>
  <c r="BK247" i="2"/>
  <c r="J247" i="2"/>
  <c r="BE247" i="2"/>
  <c r="BI240" i="2"/>
  <c r="BH240" i="2"/>
  <c r="BG240" i="2"/>
  <c r="BF240" i="2"/>
  <c r="T240" i="2"/>
  <c r="R240" i="2"/>
  <c r="P240" i="2"/>
  <c r="BK240" i="2"/>
  <c r="J240" i="2"/>
  <c r="BE240" i="2" s="1"/>
  <c r="BI234" i="2"/>
  <c r="BH234" i="2"/>
  <c r="BG234" i="2"/>
  <c r="BF234" i="2"/>
  <c r="T234" i="2"/>
  <c r="R234" i="2"/>
  <c r="P234" i="2"/>
  <c r="BK234" i="2"/>
  <c r="J234" i="2"/>
  <c r="BE234" i="2"/>
  <c r="BI228" i="2"/>
  <c r="BH228" i="2"/>
  <c r="BG228" i="2"/>
  <c r="BF228" i="2"/>
  <c r="T228" i="2"/>
  <c r="T227" i="2" s="1"/>
  <c r="R228" i="2"/>
  <c r="R227" i="2"/>
  <c r="P228" i="2"/>
  <c r="P227" i="2" s="1"/>
  <c r="BK228" i="2"/>
  <c r="BK227" i="2"/>
  <c r="J227" i="2"/>
  <c r="J101" i="2" s="1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3" i="2"/>
  <c r="BH213" i="2"/>
  <c r="BG213" i="2"/>
  <c r="BF213" i="2"/>
  <c r="T213" i="2"/>
  <c r="R213" i="2"/>
  <c r="P213" i="2"/>
  <c r="BK213" i="2"/>
  <c r="J213" i="2"/>
  <c r="BE213" i="2"/>
  <c r="BI205" i="2"/>
  <c r="BH205" i="2"/>
  <c r="BG205" i="2"/>
  <c r="BF205" i="2"/>
  <c r="T205" i="2"/>
  <c r="R205" i="2"/>
  <c r="P205" i="2"/>
  <c r="BK205" i="2"/>
  <c r="J205" i="2"/>
  <c r="BE205" i="2" s="1"/>
  <c r="BI198" i="2"/>
  <c r="BH198" i="2"/>
  <c r="BG198" i="2"/>
  <c r="BF198" i="2"/>
  <c r="T198" i="2"/>
  <c r="R198" i="2"/>
  <c r="P198" i="2"/>
  <c r="BK198" i="2"/>
  <c r="J198" i="2"/>
  <c r="BE198" i="2"/>
  <c r="BI191" i="2"/>
  <c r="BH191" i="2"/>
  <c r="BG191" i="2"/>
  <c r="BF191" i="2"/>
  <c r="T191" i="2"/>
  <c r="T190" i="2" s="1"/>
  <c r="R191" i="2"/>
  <c r="R190" i="2"/>
  <c r="P191" i="2"/>
  <c r="P190" i="2" s="1"/>
  <c r="BK191" i="2"/>
  <c r="BK190" i="2"/>
  <c r="J190" i="2"/>
  <c r="J100" i="2" s="1"/>
  <c r="J191" i="2"/>
  <c r="BE191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74" i="2"/>
  <c r="BH174" i="2"/>
  <c r="BG174" i="2"/>
  <c r="BF174" i="2"/>
  <c r="T174" i="2"/>
  <c r="R174" i="2"/>
  <c r="P174" i="2"/>
  <c r="BK174" i="2"/>
  <c r="J174" i="2"/>
  <c r="BE174" i="2" s="1"/>
  <c r="BI166" i="2"/>
  <c r="BH166" i="2"/>
  <c r="BG166" i="2"/>
  <c r="BF166" i="2"/>
  <c r="T166" i="2"/>
  <c r="R166" i="2"/>
  <c r="P166" i="2"/>
  <c r="BK166" i="2"/>
  <c r="J166" i="2"/>
  <c r="BE166" i="2"/>
  <c r="BI159" i="2"/>
  <c r="BH159" i="2"/>
  <c r="BG159" i="2"/>
  <c r="BF159" i="2"/>
  <c r="T159" i="2"/>
  <c r="R159" i="2"/>
  <c r="P159" i="2"/>
  <c r="BK159" i="2"/>
  <c r="J159" i="2"/>
  <c r="BE159" i="2" s="1"/>
  <c r="J33" i="2" s="1"/>
  <c r="AV95" i="1" s="1"/>
  <c r="AT95" i="1" s="1"/>
  <c r="BI156" i="2"/>
  <c r="BH156" i="2"/>
  <c r="BG156" i="2"/>
  <c r="F35" i="2" s="1"/>
  <c r="BB95" i="1" s="1"/>
  <c r="BB94" i="1" s="1"/>
  <c r="BF156" i="2"/>
  <c r="T156" i="2"/>
  <c r="R156" i="2"/>
  <c r="P156" i="2"/>
  <c r="BK156" i="2"/>
  <c r="J156" i="2"/>
  <c r="BE156" i="2"/>
  <c r="BI151" i="2"/>
  <c r="BH151" i="2"/>
  <c r="BG151" i="2"/>
  <c r="BF151" i="2"/>
  <c r="J34" i="2" s="1"/>
  <c r="AW95" i="1" s="1"/>
  <c r="T151" i="2"/>
  <c r="T150" i="2" s="1"/>
  <c r="T140" i="2" s="1"/>
  <c r="R151" i="2"/>
  <c r="R150" i="2"/>
  <c r="P151" i="2"/>
  <c r="P150" i="2" s="1"/>
  <c r="BK151" i="2"/>
  <c r="BK150" i="2"/>
  <c r="J150" i="2"/>
  <c r="J99" i="2" s="1"/>
  <c r="J151" i="2"/>
  <c r="BE151" i="2"/>
  <c r="BI142" i="2"/>
  <c r="F37" i="2" s="1"/>
  <c r="BD95" i="1" s="1"/>
  <c r="BD94" i="1" s="1"/>
  <c r="W33" i="1" s="1"/>
  <c r="BH142" i="2"/>
  <c r="F36" i="2"/>
  <c r="BC95" i="1" s="1"/>
  <c r="BG142" i="2"/>
  <c r="BF142" i="2"/>
  <c r="F34" i="2"/>
  <c r="BA95" i="1" s="1"/>
  <c r="BA94" i="1" s="1"/>
  <c r="T142" i="2"/>
  <c r="T141" i="2"/>
  <c r="R142" i="2"/>
  <c r="R141" i="2"/>
  <c r="P142" i="2"/>
  <c r="P141" i="2"/>
  <c r="BK142" i="2"/>
  <c r="BK141" i="2"/>
  <c r="J141" i="2" s="1"/>
  <c r="J98" i="2" s="1"/>
  <c r="J142" i="2"/>
  <c r="BE142" i="2"/>
  <c r="F33" i="2" s="1"/>
  <c r="AZ95" i="1" s="1"/>
  <c r="J136" i="2"/>
  <c r="J135" i="2"/>
  <c r="F135" i="2"/>
  <c r="F133" i="2"/>
  <c r="E131" i="2"/>
  <c r="J92" i="2"/>
  <c r="J91" i="2"/>
  <c r="F91" i="2"/>
  <c r="F89" i="2"/>
  <c r="E87" i="2"/>
  <c r="J18" i="2"/>
  <c r="E18" i="2"/>
  <c r="F136" i="2" s="1"/>
  <c r="F92" i="2"/>
  <c r="J17" i="2"/>
  <c r="J12" i="2"/>
  <c r="J133" i="2" s="1"/>
  <c r="J89" i="2"/>
  <c r="E7" i="2"/>
  <c r="E129" i="2" s="1"/>
  <c r="AS94" i="1"/>
  <c r="L90" i="1"/>
  <c r="AM90" i="1"/>
  <c r="AM89" i="1"/>
  <c r="L89" i="1"/>
  <c r="AM87" i="1"/>
  <c r="L87" i="1"/>
  <c r="L85" i="1"/>
  <c r="L84" i="1"/>
  <c r="W31" i="1" l="1"/>
  <c r="AX94" i="1"/>
  <c r="P140" i="2"/>
  <c r="J1096" i="2"/>
  <c r="J119" i="2" s="1"/>
  <c r="BK1095" i="2"/>
  <c r="J1095" i="2" s="1"/>
  <c r="J118" i="2" s="1"/>
  <c r="W30" i="1"/>
  <c r="AW94" i="1"/>
  <c r="AK30" i="1" s="1"/>
  <c r="J662" i="2"/>
  <c r="J106" i="2" s="1"/>
  <c r="P866" i="2"/>
  <c r="R896" i="2"/>
  <c r="R661" i="2" s="1"/>
  <c r="R139" i="2" s="1"/>
  <c r="P941" i="2"/>
  <c r="R1075" i="2"/>
  <c r="J158" i="3"/>
  <c r="J100" i="3" s="1"/>
  <c r="BK157" i="3"/>
  <c r="J157" i="3" s="1"/>
  <c r="J99" i="3" s="1"/>
  <c r="E85" i="2"/>
  <c r="BK140" i="2"/>
  <c r="T828" i="2"/>
  <c r="T661" i="2" s="1"/>
  <c r="T139" i="2" s="1"/>
  <c r="BK896" i="2"/>
  <c r="J896" i="2" s="1"/>
  <c r="J111" i="2" s="1"/>
  <c r="T989" i="2"/>
  <c r="T1012" i="2"/>
  <c r="T1038" i="2"/>
  <c r="BK1075" i="2"/>
  <c r="J1075" i="2" s="1"/>
  <c r="J117" i="2" s="1"/>
  <c r="J115" i="3"/>
  <c r="BK123" i="3"/>
  <c r="P828" i="2"/>
  <c r="P989" i="2"/>
  <c r="P661" i="2" s="1"/>
  <c r="P1012" i="2"/>
  <c r="P1038" i="2"/>
  <c r="F33" i="3"/>
  <c r="AZ96" i="1" s="1"/>
  <c r="AZ94" i="1" s="1"/>
  <c r="R123" i="3"/>
  <c r="R122" i="3" s="1"/>
  <c r="R121" i="3" s="1"/>
  <c r="J34" i="3"/>
  <c r="AW96" i="1" s="1"/>
  <c r="AT96" i="1" s="1"/>
  <c r="F36" i="3"/>
  <c r="BC96" i="1" s="1"/>
  <c r="BC94" i="1" s="1"/>
  <c r="P158" i="3"/>
  <c r="P157" i="3" s="1"/>
  <c r="P121" i="3" s="1"/>
  <c r="AU96" i="1" s="1"/>
  <c r="AV94" i="1" l="1"/>
  <c r="W29" i="1"/>
  <c r="AY94" i="1"/>
  <c r="W32" i="1"/>
  <c r="J123" i="3"/>
  <c r="J98" i="3" s="1"/>
  <c r="BK122" i="3"/>
  <c r="J140" i="2"/>
  <c r="J97" i="2" s="1"/>
  <c r="P139" i="2"/>
  <c r="AU95" i="1" s="1"/>
  <c r="AU94" i="1" s="1"/>
  <c r="BK661" i="2"/>
  <c r="J661" i="2" s="1"/>
  <c r="J105" i="2" s="1"/>
  <c r="J122" i="3" l="1"/>
  <c r="J97" i="3" s="1"/>
  <c r="BK121" i="3"/>
  <c r="J121" i="3" s="1"/>
  <c r="AT94" i="1"/>
  <c r="AK29" i="1"/>
  <c r="BK139" i="2"/>
  <c r="J139" i="2" s="1"/>
  <c r="J30" i="3" l="1"/>
  <c r="J96" i="3"/>
  <c r="J96" i="2"/>
  <c r="J30" i="2"/>
  <c r="J39" i="3" l="1"/>
  <c r="AG96" i="1"/>
  <c r="AN96" i="1" s="1"/>
  <c r="AG95" i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<sst xmlns="http://schemas.openxmlformats.org/spreadsheetml/2006/main" count="10832" uniqueCount="1025">
  <si>
    <t>Export Komplet</t>
  </si>
  <si>
    <t/>
  </si>
  <si>
    <t>2.0</t>
  </si>
  <si>
    <t>ZAMOK</t>
  </si>
  <si>
    <t>False</t>
  </si>
  <si>
    <t>{821fa7d6-c725-4b9b-8520-b051dc10a6d8}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</si>
  <si>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</si>
  <si>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</si>
  <si>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</si>
  <si>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</si>
  <si>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</si>
  <si>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</si>
  <si>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</si>
  <si>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</si>
  <si>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20200608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</si>
  <si>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</si>
  <si>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</si>
  <si>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Náchod, Zámecká 243, Bartoňova vila, obnova teras</t>
  </si>
  <si>
    <t>KSO:</t>
  </si>
  <si>
    <t>CC-CZ:</t>
  </si>
  <si>
    <t>Místo:</t>
  </si>
  <si>
    <t>Zámecká 243, 547 01 Náchod</t>
  </si>
  <si>
    <t>Datum:</t>
  </si>
  <si>
    <t>11. 12. 2019</t>
  </si>
  <si>
    <t>Zadavatel:</t>
  </si>
  <si>
    <t>IČ:</t>
  </si>
  <si>
    <t>00272868</t>
  </si>
  <si>
    <t>Město Náchod</t>
  </si>
  <si>
    <t>DIČ:</t>
  </si>
  <si>
    <t>CZ00272868</t>
  </si>
  <si>
    <t>Uchazeč:</t>
  </si>
  <si>
    <t>Vyplň údaj</t>
  </si>
  <si>
    <t>Projektant:</t>
  </si>
  <si>
    <t>48155586</t>
  </si>
  <si>
    <t>INRECO, s.r.o.</t>
  </si>
  <si>
    <t>CZ48155586</t>
  </si>
  <si>
    <t>True</t>
  </si>
  <si>
    <t>Zpracovatel:</t>
  </si>
  <si>
    <t>05985404</t>
  </si>
  <si>
    <t>BACing s.r.o.</t>
  </si>
  <si>
    <t>CZ05985404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</si>
  <si>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</si>
  <si>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</si>
  <si>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</si>
  <si>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</si>
  <si>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</si>
  <si>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</si>
  <si>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</si>
  <si>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</si>
  <si>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</si>
  <si>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</si>
  <si>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</si>
  <si>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</si>
  <si>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</si>
  <si>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</si>
  <si>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</si>
  <si>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</si>
  <si>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</si>
  <si>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</si>
  <si>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</si>
  <si>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</si>
  <si>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</si>
  <si>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</si>
  <si>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</si>
  <si>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</si>
  <si>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</si>
  <si>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</si>
  <si>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</si>
  <si>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</si>
  <si>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</si>
  <si>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</si>
  <si>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</si>
  <si>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</si>
  <si>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</si>
  <si>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</si>
  <si>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</si>
  <si>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</si>
  <si>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</si>
  <si>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</si>
  <si>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</si>
  <si>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</si>
  <si>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</si>
  <si>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</si>
  <si>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</si>
  <si>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</si>
  <si>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</si>
  <si>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</si>
  <si>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</si>
  <si>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Uznatelné náklady</t>
  </si>
  <si>
    <t>STA</t>
  </si>
  <si>
    <t>1</t>
  </si>
  <si>
    <t>{4137c596-aa1c-41e3-a444-94e8bb80be8f}</t>
  </si>
  <si>
    <t>2</t>
  </si>
  <si>
    <t>B</t>
  </si>
  <si>
    <t>Neuznatelné náklady</t>
  </si>
  <si>
    <t>{4eb526ac-ab85-4111-a17b-0fcb64fc6318}</t>
  </si>
  <si>
    <t>lešení</t>
  </si>
  <si>
    <t>m2</t>
  </si>
  <si>
    <t>221,9</t>
  </si>
  <si>
    <t>lešení_prostor</t>
  </si>
  <si>
    <t>lešení prostorové</t>
  </si>
  <si>
    <t>254,78</t>
  </si>
  <si>
    <t>KRYCÍ LIST SOUPISU PRACÍ</t>
  </si>
  <si>
    <t>Objekt:</t>
  </si>
  <si>
    <t>A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</si>
  <si>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</si>
  <si>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</si>
  <si>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</si>
  <si>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</si>
  <si>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</si>
  <si>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</si>
  <si>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</si>
  <si>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</si>
  <si>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</si>
  <si>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</si>
  <si>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</si>
  <si>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</si>
  <si>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</si>
  <si>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</si>
  <si>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</si>
  <si>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</si>
  <si>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</si>
  <si>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</si>
  <si>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</si>
  <si>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</si>
  <si>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</si>
  <si>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</si>
  <si>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</si>
  <si>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</si>
  <si>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</si>
  <si>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</si>
  <si>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</si>
  <si>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</si>
  <si>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</si>
  <si>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</si>
  <si>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</si>
  <si>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</si>
  <si>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</si>
  <si>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</si>
  <si>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</si>
  <si>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</si>
  <si>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</si>
  <si>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</si>
  <si>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</si>
  <si>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</si>
  <si>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</si>
  <si>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</si>
  <si>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</si>
  <si>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</si>
  <si>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</si>
  <si>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</si>
  <si>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181951102</t>
  </si>
  <si>
    <t>Úprava pláně v hornině tř. 1 až 4 se zhutněním</t>
  </si>
  <si>
    <t>CS ÚRS 2019 02</t>
  </si>
  <si>
    <t>4</t>
  </si>
  <si>
    <t>2100549902</t>
  </si>
  <si>
    <t>VV</t>
  </si>
  <si>
    <t>D.1.1.1 Technická zpráva</t>
  </si>
  <si>
    <t>5.7. Vodorovné konstrukce</t>
  </si>
  <si>
    <t>provizorní parkovací plocha</t>
  </si>
  <si>
    <t>D.1.1.2.02 Půdorys 2NP</t>
  </si>
  <si>
    <t>7,425*2,45</t>
  </si>
  <si>
    <t>3,265*0,335</t>
  </si>
  <si>
    <t>Součet</t>
  </si>
  <si>
    <t>3</t>
  </si>
  <si>
    <t>Svislé a kompletní konstrukce</t>
  </si>
  <si>
    <t>310236251</t>
  </si>
  <si>
    <t>Zazdívka otvorů pl do 0,09 m2 ve zdivu nadzákladovém cihlami pálenými tl do 450 mm</t>
  </si>
  <si>
    <t>kus</t>
  </si>
  <si>
    <t>-353916435</t>
  </si>
  <si>
    <t>5.6 Svislé konstrukce</t>
  </si>
  <si>
    <t>12+14</t>
  </si>
  <si>
    <t>310238211</t>
  </si>
  <si>
    <t>Zazdívka otvorů pl do 1 m2 ve zdivu nadzákladovém cihlami pálenými na MVC</t>
  </si>
  <si>
    <t>m3</t>
  </si>
  <si>
    <t>1400990148</t>
  </si>
  <si>
    <t>11,5*0,15*0,15</t>
  </si>
  <si>
    <t>345244223</t>
  </si>
  <si>
    <t>Zídky atikové, parapetní, schodišťové a zábradelní tl 290 mm z cihel dl 290 mm</t>
  </si>
  <si>
    <t>1777172516</t>
  </si>
  <si>
    <t>D.1.1.2.07 Pohledy JV a JZ</t>
  </si>
  <si>
    <t>(11,5+1,5)*1,5</t>
  </si>
  <si>
    <t>5</t>
  </si>
  <si>
    <t>345321616</t>
  </si>
  <si>
    <t>Zídky atikové, parapetní, schodišťové a zábradelní ze ŽB tř. C 30/37</t>
  </si>
  <si>
    <t>-2002611279</t>
  </si>
  <si>
    <t>horní (přesazená) část nového zábradlí</t>
  </si>
  <si>
    <t>(11,5+1,5)*0,315*0,175</t>
  </si>
  <si>
    <t>6</t>
  </si>
  <si>
    <t>345351005</t>
  </si>
  <si>
    <t>Zřízení bednění plnostěnných zídek atikových, parapetních, zábradelních</t>
  </si>
  <si>
    <t>-146184421</t>
  </si>
  <si>
    <t>horní (přesazená) čáast nového zábradlí</t>
  </si>
  <si>
    <t>(11,5+1,5)*(0,2+0,1)*2</t>
  </si>
  <si>
    <t>7</t>
  </si>
  <si>
    <t>345351006</t>
  </si>
  <si>
    <t>Odstranění bednění plnostěnných zídek atikových, parapetních, zábradelních</t>
  </si>
  <si>
    <t>1812713891</t>
  </si>
  <si>
    <t>8</t>
  </si>
  <si>
    <t>345361821</t>
  </si>
  <si>
    <t>Výztuž zídek atikových, parapetních, schodišťových a zábradelních betonářskou ocelí 10 505</t>
  </si>
  <si>
    <t>t</t>
  </si>
  <si>
    <t>-798519755</t>
  </si>
  <si>
    <t>4xR12 + třímek R6 á 300 mm</t>
  </si>
  <si>
    <t>4*13*0,89*0,001*1,1</t>
  </si>
  <si>
    <t>4*1,05*13*0,22*0,001*1,1</t>
  </si>
  <si>
    <t>Vodorovné konstrukce</t>
  </si>
  <si>
    <t>9</t>
  </si>
  <si>
    <t>430321009R</t>
  </si>
  <si>
    <t>Podesta - teraco mazanina tl. 20 mm kamenicky opracovaná (pemrlovaný povrch, rýhovaný lem)</t>
  </si>
  <si>
    <t>-795007400</t>
  </si>
  <si>
    <t>D.1.1.2.05 Řez C</t>
  </si>
  <si>
    <t>1,205*2,02</t>
  </si>
  <si>
    <t>10</t>
  </si>
  <si>
    <t>430321616</t>
  </si>
  <si>
    <t>Schodišťová konstrukce a rampa ze ŽB tř. C 30/37</t>
  </si>
  <si>
    <t>-970311833</t>
  </si>
  <si>
    <t>11,755*2,02*0,12</t>
  </si>
  <si>
    <t>11</t>
  </si>
  <si>
    <t>430362021</t>
  </si>
  <si>
    <t>Výztuž schodišťové konstrukce a rampy svařovanými sítěmi Kari</t>
  </si>
  <si>
    <t>959602770</t>
  </si>
  <si>
    <t>Kari síť 6/150/150 - 3,03 kg/m2</t>
  </si>
  <si>
    <t>11,755*2,02*2*3,03*0,001*1,25</t>
  </si>
  <si>
    <t>12</t>
  </si>
  <si>
    <t>431351125</t>
  </si>
  <si>
    <t>Zřízení bednění podest schodišť a ramp křivočarých v do 4 m</t>
  </si>
  <si>
    <t>-1230304958</t>
  </si>
  <si>
    <t>11,755*2,02</t>
  </si>
  <si>
    <t>13</t>
  </si>
  <si>
    <t>431351126</t>
  </si>
  <si>
    <t>Odstranění bednění podest schodišť a ramp křivočarých v do 4 m</t>
  </si>
  <si>
    <t>-258461343</t>
  </si>
  <si>
    <t>14</t>
  </si>
  <si>
    <t>434121425</t>
  </si>
  <si>
    <t>Osazení ŽB schodišťových stupňů broušených nebo leštěných na desku</t>
  </si>
  <si>
    <t>m</t>
  </si>
  <si>
    <t>-1997692681</t>
  </si>
  <si>
    <t>(14+12)*1,735</t>
  </si>
  <si>
    <t>M</t>
  </si>
  <si>
    <t>59373752R</t>
  </si>
  <si>
    <t>prefabrikovaný schodišťový ŽB stupeň z C30/37 včetně povrchové úpravy z teracové směsi (tercová mazanina tl. 20 mm kamenicky opracovaná)</t>
  </si>
  <si>
    <t>740373148</t>
  </si>
  <si>
    <t>45,11*1,05 'Přepočtené koeficientem množství</t>
  </si>
  <si>
    <t>Úpravy povrchů, podlahy a osazování výplní</t>
  </si>
  <si>
    <t>16</t>
  </si>
  <si>
    <t>611315422</t>
  </si>
  <si>
    <t>Oprava vnitřní vápenné štukové omítky stropů v rozsahu plochy do 30%</t>
  </si>
  <si>
    <t>1732112251</t>
  </si>
  <si>
    <t>5.10.2 Povrchové úpravy vnitřní</t>
  </si>
  <si>
    <t>D.1.1.2.01 Půdorys 1NP</t>
  </si>
  <si>
    <t>(2,65+2,55)*1,7</t>
  </si>
  <si>
    <t>17</t>
  </si>
  <si>
    <t>612315422</t>
  </si>
  <si>
    <t>Oprava vnitřní vápenné štukové omítky stěn v rozsahu plochy do 30%</t>
  </si>
  <si>
    <t>-1757244002</t>
  </si>
  <si>
    <t>(1,65*2,05+5,85*2+2,5*2,9*2+2,1*2,9)-0,6*1,82-1,77*1,14</t>
  </si>
  <si>
    <t>18</t>
  </si>
  <si>
    <t>619325131R</t>
  </si>
  <si>
    <t>Vytažení  fabionů z izolačního stěrkového tmelu</t>
  </si>
  <si>
    <t>1243234588</t>
  </si>
  <si>
    <t>D.1.1.2.08 Detaily podlah</t>
  </si>
  <si>
    <t>Detail C2</t>
  </si>
  <si>
    <t>13*2</t>
  </si>
  <si>
    <t>19</t>
  </si>
  <si>
    <t>621335001R</t>
  </si>
  <si>
    <t>Teraco - čištění stěn (mytí tlakovou párou)</t>
  </si>
  <si>
    <t>1578774857</t>
  </si>
  <si>
    <t>5.11.1 Povrchové úpravy vnější</t>
  </si>
  <si>
    <t>Terasa 3NP - zábradlí</t>
  </si>
  <si>
    <t>Terasa 2NP - zábradlí</t>
  </si>
  <si>
    <t>Vstupní trakt 1NP - fasáda</t>
  </si>
  <si>
    <t>120</t>
  </si>
  <si>
    <t>Sloupy</t>
  </si>
  <si>
    <t>59,7</t>
  </si>
  <si>
    <t>20</t>
  </si>
  <si>
    <t>621335002R</t>
  </si>
  <si>
    <t>Teraco - čištění podhledů (mytí tlakovou párou)</t>
  </si>
  <si>
    <t>-22715838</t>
  </si>
  <si>
    <t>Terasa 2NP - podhled</t>
  </si>
  <si>
    <t>46,5</t>
  </si>
  <si>
    <t>Vstupní trakt 1NP - podhled</t>
  </si>
  <si>
    <t>45,8</t>
  </si>
  <si>
    <t>621335003R</t>
  </si>
  <si>
    <t>Odstranění exhalátové vrstvy stěn (opakované mytí tlakovou párou se zábaly i chemickým naměkčením krust a výkvětů popřípadě pískování či jehlování)</t>
  </si>
  <si>
    <t>1145915629</t>
  </si>
  <si>
    <t>22</t>
  </si>
  <si>
    <t>621335004R</t>
  </si>
  <si>
    <t>Odstranění exhalátové vrstvy podhledů a sloupů (opakované mytí tlakovou párou se zábaly i chemickým naměkčením krust a výkvětů popřípadě pískování či jehlování)</t>
  </si>
  <si>
    <t>1398396929</t>
  </si>
  <si>
    <t>23</t>
  </si>
  <si>
    <t>621335005R</t>
  </si>
  <si>
    <t>Odstranění destruovaných míst a nevhodných výspravek (vyřezání, vybourání) - nové teraco (kapsy)</t>
  </si>
  <si>
    <t>-486716802</t>
  </si>
  <si>
    <t>44*2</t>
  </si>
  <si>
    <t>36*2</t>
  </si>
  <si>
    <t>24</t>
  </si>
  <si>
    <t>621335006R</t>
  </si>
  <si>
    <t>Příprava podkladu pod novou teracovou omítku - srovnání povrchu, penetrace, špryc</t>
  </si>
  <si>
    <t>-414756095</t>
  </si>
  <si>
    <t>25</t>
  </si>
  <si>
    <t>621335007R</t>
  </si>
  <si>
    <t xml:space="preserve">Teraco (nanesení směsi) - teracová směs strukturou i barevností co nejvíce podobná originálu </t>
  </si>
  <si>
    <t>-459194357</t>
  </si>
  <si>
    <t>26</t>
  </si>
  <si>
    <t>621335008R</t>
  </si>
  <si>
    <t>Opracování povrchu (pemrlování, lemy)</t>
  </si>
  <si>
    <t>-1188757221</t>
  </si>
  <si>
    <t>27</t>
  </si>
  <si>
    <t>621335009R</t>
  </si>
  <si>
    <t>Teraco - sjednocení fasády (patinace návazností a správek)</t>
  </si>
  <si>
    <t>-868125718</t>
  </si>
  <si>
    <t>44</t>
  </si>
  <si>
    <t>28</t>
  </si>
  <si>
    <t>621335010R</t>
  </si>
  <si>
    <t>Fixace původní teraco podhledu injektováním</t>
  </si>
  <si>
    <t>980848473</t>
  </si>
  <si>
    <t>21,1</t>
  </si>
  <si>
    <t>29</t>
  </si>
  <si>
    <t>621335011R</t>
  </si>
  <si>
    <t>Repase svislé čáasti teraco fasády (injektování a drobné vysprávky)</t>
  </si>
  <si>
    <t>1568925156</t>
  </si>
  <si>
    <t>30</t>
  </si>
  <si>
    <t>621335015R</t>
  </si>
  <si>
    <t>Odstranění destruovaných míst a nevhodných výspravek (vyřezání, vybrouání) - nové teraco - bourání</t>
  </si>
  <si>
    <t>433946817</t>
  </si>
  <si>
    <t>Vstupní trakt 1NP - podhled + fasáda</t>
  </si>
  <si>
    <t>8,46</t>
  </si>
  <si>
    <t>31</t>
  </si>
  <si>
    <t>621335016R</t>
  </si>
  <si>
    <t>1134637830</t>
  </si>
  <si>
    <t>schodiště</t>
  </si>
  <si>
    <t>(11,5+1,5)*1,5*2</t>
  </si>
  <si>
    <t>(11,5+1,5)*(0,315+0,175*2)</t>
  </si>
  <si>
    <t>32</t>
  </si>
  <si>
    <t>621335017R</t>
  </si>
  <si>
    <t>-1329133551</t>
  </si>
  <si>
    <t>33</t>
  </si>
  <si>
    <t>621335018R</t>
  </si>
  <si>
    <t>-1948672762</t>
  </si>
  <si>
    <t>34</t>
  </si>
  <si>
    <t>621335019R</t>
  </si>
  <si>
    <t>-1721132444</t>
  </si>
  <si>
    <t>35</t>
  </si>
  <si>
    <t>621335020R</t>
  </si>
  <si>
    <t>Tmelení drobných destrukcí</t>
  </si>
  <si>
    <t>-1178745057</t>
  </si>
  <si>
    <t>Mezisoučet</t>
  </si>
  <si>
    <t>36</t>
  </si>
  <si>
    <t>621335021R</t>
  </si>
  <si>
    <t>Hydrofobizace - plošné uzavření povrchu proti srážkové vodě</t>
  </si>
  <si>
    <t>-1894104844</t>
  </si>
  <si>
    <t>37</t>
  </si>
  <si>
    <t>621335022R</t>
  </si>
  <si>
    <t>Lokální barevné sjednocení - patinace, barevná retuš</t>
  </si>
  <si>
    <t>1158437045</t>
  </si>
  <si>
    <t>38</t>
  </si>
  <si>
    <t>622131111</t>
  </si>
  <si>
    <t>Polymercementový spojovací můstek vnějších stěn nanášený ručně</t>
  </si>
  <si>
    <t>366004919</t>
  </si>
  <si>
    <t>5.10.1 Povrchové úpravy vnější</t>
  </si>
  <si>
    <t>D.1.1.2.03 Půdorys 3NP</t>
  </si>
  <si>
    <t>(16,75+2,835)*0,1</t>
  </si>
  <si>
    <t>(24+4,2+9,108+7,65+2,099)*0,15</t>
  </si>
  <si>
    <t>39</t>
  </si>
  <si>
    <t>622131121</t>
  </si>
  <si>
    <t>Penetrační disperzní nátěr vnějších stěn nanášený ručně</t>
  </si>
  <si>
    <t>626540608</t>
  </si>
  <si>
    <t>40</t>
  </si>
  <si>
    <t>622131129R</t>
  </si>
  <si>
    <t>Lokální zpevnění konsolidantem vnějších stěn nanášený ručně</t>
  </si>
  <si>
    <t>-695301293</t>
  </si>
  <si>
    <t xml:space="preserve">předpoklad 50% </t>
  </si>
  <si>
    <t>(16,75+2,835)*0,1*0,5</t>
  </si>
  <si>
    <t>(24+4,2+9,108+7,65+2,099)*0,15*0,5</t>
  </si>
  <si>
    <t>41</t>
  </si>
  <si>
    <t>622142001</t>
  </si>
  <si>
    <t>Potažení vnějších stěn sklovláknitým pletivem vtlačeným do tenkovrstvé hmoty</t>
  </si>
  <si>
    <t>-577773638</t>
  </si>
  <si>
    <t>42</t>
  </si>
  <si>
    <t>622525102R</t>
  </si>
  <si>
    <t>Tenkovrstvá silikonová zrnitá omítka tl. 2,0 mm včetně penetrace vnějšího soklu</t>
  </si>
  <si>
    <t>bm</t>
  </si>
  <si>
    <t>1377265569</t>
  </si>
  <si>
    <t>(16,75+2,835)</t>
  </si>
  <si>
    <t>(24+4,2+9,108+7,65+2,099)</t>
  </si>
  <si>
    <t>43</t>
  </si>
  <si>
    <t>629995101</t>
  </si>
  <si>
    <t>Očištění vnějších ploch tlakovou vodou</t>
  </si>
  <si>
    <t>1905006532</t>
  </si>
  <si>
    <t>629995201R</t>
  </si>
  <si>
    <t>Přebroušení jádrové omítky</t>
  </si>
  <si>
    <t>1428740856</t>
  </si>
  <si>
    <t>45</t>
  </si>
  <si>
    <t>629995223</t>
  </si>
  <si>
    <t>Příplatek k cenám očištění vnějších ploch otryskáním za práci ve stísněném nebo uzavřeném prostoru</t>
  </si>
  <si>
    <t>74051673</t>
  </si>
  <si>
    <t>46</t>
  </si>
  <si>
    <t>631311215</t>
  </si>
  <si>
    <t>Mazanina tl do 80 mm z betonu prostého se zvýšenými nároky na prostředí tř. C 30/37</t>
  </si>
  <si>
    <t>-191661270</t>
  </si>
  <si>
    <t>1,205*2,02*0,08</t>
  </si>
  <si>
    <t>47</t>
  </si>
  <si>
    <t>631311225</t>
  </si>
  <si>
    <t>Mazanina tl do 120 mm z betonu prostého se zvýšenými nároky na prostředí tř. C 30/37</t>
  </si>
  <si>
    <t>-1803182663</t>
  </si>
  <si>
    <t>7,425*2,45*0,12</t>
  </si>
  <si>
    <t>3,265*0,335*0,12</t>
  </si>
  <si>
    <t>48</t>
  </si>
  <si>
    <t>631311225R</t>
  </si>
  <si>
    <t>Teracová mazanina tl 30 mm kamenicky opracovaná dle projektové dokumentace</t>
  </si>
  <si>
    <t>1947311359</t>
  </si>
  <si>
    <t>49</t>
  </si>
  <si>
    <t>631319011</t>
  </si>
  <si>
    <t>Příplatek k mazanině tl do 80 mm za přehlazení povrchu</t>
  </si>
  <si>
    <t>3169137</t>
  </si>
  <si>
    <t>50</t>
  </si>
  <si>
    <t>631319012</t>
  </si>
  <si>
    <t>Příplatek k mazanině tl do 120 mm za přehlazení povrchu</t>
  </si>
  <si>
    <t>-341763069</t>
  </si>
  <si>
    <t>51</t>
  </si>
  <si>
    <t>631319173</t>
  </si>
  <si>
    <t>Příplatek k mazanině tl do 120 mm za stržení povrchu spodní vrstvy před vložením výztuže</t>
  </si>
  <si>
    <t>-1809743039</t>
  </si>
  <si>
    <t>52</t>
  </si>
  <si>
    <t>631319183</t>
  </si>
  <si>
    <t>Příplatek k mazanině tl do 120 mm za sklon do 35°</t>
  </si>
  <si>
    <t>1322867399</t>
  </si>
  <si>
    <t>53</t>
  </si>
  <si>
    <t>631319195</t>
  </si>
  <si>
    <t>Příplatek k mazanině tl do 80 mm za plochu do 5 m2</t>
  </si>
  <si>
    <t>1121140146</t>
  </si>
  <si>
    <t>54</t>
  </si>
  <si>
    <t>631362021</t>
  </si>
  <si>
    <t>Výztuž mazanin svařovanými sítěmi Kari</t>
  </si>
  <si>
    <t>618178561</t>
  </si>
  <si>
    <t>7,425*2,45*3,03*2*0,001*1,25</t>
  </si>
  <si>
    <t>3,265*0,335*3,03*2*0,001*1,25</t>
  </si>
  <si>
    <t>55</t>
  </si>
  <si>
    <t>634112117</t>
  </si>
  <si>
    <t>Obvodová dilatace podlahovým páskem z pěnového PE mezi stěnou a mazaninou nebo potěrem v 200 mm</t>
  </si>
  <si>
    <t>-16118676</t>
  </si>
  <si>
    <t>Ostatní konstrukce a práce, bourání</t>
  </si>
  <si>
    <t>56</t>
  </si>
  <si>
    <t>941111111</t>
  </si>
  <si>
    <t>Montáž lešení řadového trubkového lehkého s podlahami zatížení do 200 kg/m2 š do 0,9 m v do 10 m</t>
  </si>
  <si>
    <t>-893389418</t>
  </si>
  <si>
    <t>5.2. Lešení</t>
  </si>
  <si>
    <t>D.1.1.2.07 Pohledy JV a JZ návrh</t>
  </si>
  <si>
    <t>13*3,5</t>
  </si>
  <si>
    <t>18*9,8</t>
  </si>
  <si>
    <t>57</t>
  </si>
  <si>
    <t>941111811</t>
  </si>
  <si>
    <t>Demontáž lešení řadového trubkového lehkého s podlahami zatížení do 200 kg/m2 š do 0,9 m v do 10 m</t>
  </si>
  <si>
    <t>1577597767</t>
  </si>
  <si>
    <t>58</t>
  </si>
  <si>
    <t>943211111</t>
  </si>
  <si>
    <t>Montáž lešení prostorového rámového lehkého s podlahami zatížení do 200 kg/m2 v do 10 m</t>
  </si>
  <si>
    <t>-1112298259</t>
  </si>
  <si>
    <t>62,8*2,2</t>
  </si>
  <si>
    <t>34,3*3,4</t>
  </si>
  <si>
    <t>59</t>
  </si>
  <si>
    <t>943211811</t>
  </si>
  <si>
    <t>Demontáž lešení prostorového rámového lehkého s podlahami zatížení do 200 kg/m2 v do 10 m</t>
  </si>
  <si>
    <t>-1883144937</t>
  </si>
  <si>
    <t>60</t>
  </si>
  <si>
    <t>944711112</t>
  </si>
  <si>
    <t>Montáž záchytné stříšky š do 2 m</t>
  </si>
  <si>
    <t>569313607</t>
  </si>
  <si>
    <t>61</t>
  </si>
  <si>
    <t>944711212</t>
  </si>
  <si>
    <t>Příplatek k záchytné stříšce š do 2 m za první a ZKD den použití</t>
  </si>
  <si>
    <t>-1466329106</t>
  </si>
  <si>
    <t>62</t>
  </si>
  <si>
    <t>944711812</t>
  </si>
  <si>
    <t>Demontáž záchytné stříšky š do 2 m</t>
  </si>
  <si>
    <t>1816166084</t>
  </si>
  <si>
    <t>63</t>
  </si>
  <si>
    <t>949101111</t>
  </si>
  <si>
    <t>Lešení pomocné pro objekty pozemních staveb s lešeňovou podlahou v do 1,9 m zatížení do 150 kg/m2</t>
  </si>
  <si>
    <t>-149620095</t>
  </si>
  <si>
    <t>64</t>
  </si>
  <si>
    <t>953735114R</t>
  </si>
  <si>
    <t>Demontáž, revize a zpětná montáž nuceného odvětrání spodní části prostoru pod schodištěm</t>
  </si>
  <si>
    <t>284159482</t>
  </si>
  <si>
    <t>5.11.4. Ostatní práce</t>
  </si>
  <si>
    <t>P2</t>
  </si>
  <si>
    <t>3,5</t>
  </si>
  <si>
    <t>65</t>
  </si>
  <si>
    <t>962032231</t>
  </si>
  <si>
    <t>Bourání zdiva z cihel pálených nebo vápenopískových na MV nebo MVC přes 1 m3</t>
  </si>
  <si>
    <t>-1827376577</t>
  </si>
  <si>
    <t>5.3. Bourací práce</t>
  </si>
  <si>
    <t>Boční schodiště na jižním průčelí</t>
  </si>
  <si>
    <t>(11,5+1,5)*0,4*0,6</t>
  </si>
  <si>
    <t>66</t>
  </si>
  <si>
    <t>963014949</t>
  </si>
  <si>
    <t>Bourání prefabrikovaných ŽB schodnic</t>
  </si>
  <si>
    <t>1854433427</t>
  </si>
  <si>
    <t>(15+13)*1,65</t>
  </si>
  <si>
    <t>67</t>
  </si>
  <si>
    <t>965042241</t>
  </si>
  <si>
    <t>Bourání podkladů pod dlažby nebo mazanin betonových nebo z litého asfaltu tl přes 100 mm pl pře 4 m2</t>
  </si>
  <si>
    <t>-733073138</t>
  </si>
  <si>
    <t>D.1.1.2.02 Půdorys 2. NP</t>
  </si>
  <si>
    <t>"půlkruhová terasa" 68,5*0,1</t>
  </si>
  <si>
    <t>"obdélníková terasa" 33*0,05</t>
  </si>
  <si>
    <t>D.1.1.2.03 Půdorys 3.NP</t>
  </si>
  <si>
    <t>"obdélníková terasa" 47,5*0,09</t>
  </si>
  <si>
    <t>68</t>
  </si>
  <si>
    <t>965043341</t>
  </si>
  <si>
    <t>Bourání podkladů pod dlažby betonových s potěrem nebo teracem tl do 100 mm pl přes 4 m2</t>
  </si>
  <si>
    <t>-1126707386</t>
  </si>
  <si>
    <t>"schodiště" ((13+15)*(0,35+0,145)+2,9)*0,015</t>
  </si>
  <si>
    <t>69</t>
  </si>
  <si>
    <t>965043441</t>
  </si>
  <si>
    <t>Bourání podkladů pod dlažby betonových s potěrem nebo teracem tl do 150 mm pl přes 4 m2</t>
  </si>
  <si>
    <t>-250386893</t>
  </si>
  <si>
    <t>70</t>
  </si>
  <si>
    <t>965046111R</t>
  </si>
  <si>
    <t>Očištění konstrukční železobetonové desky (otryskáním nebo opracováním a očištěním ručními nástroji)</t>
  </si>
  <si>
    <t>-234803370</t>
  </si>
  <si>
    <t>5.9 Podlaha</t>
  </si>
  <si>
    <t>"půlkruhová terasa" 68,5</t>
  </si>
  <si>
    <t>"obdélníková terasa" 33</t>
  </si>
  <si>
    <t>"obdélníková terasa" 47,5</t>
  </si>
  <si>
    <t>71</t>
  </si>
  <si>
    <t>965049111</t>
  </si>
  <si>
    <t>Příplatek k bourání betonových mazanin za bourání mazanin se svařovanou sítí tl do 100 mm</t>
  </si>
  <si>
    <t>1164492248</t>
  </si>
  <si>
    <t>72</t>
  </si>
  <si>
    <t>965049112</t>
  </si>
  <si>
    <t>Příplatek k bourání betonových mazanin za bourání mazanin se svařovanou sítí tl přes 100 mm</t>
  </si>
  <si>
    <t>-1320509162</t>
  </si>
  <si>
    <t>73</t>
  </si>
  <si>
    <t>965081611</t>
  </si>
  <si>
    <t>Odsekání soklíků rovných</t>
  </si>
  <si>
    <t>-998439649</t>
  </si>
  <si>
    <t>74</t>
  </si>
  <si>
    <t>974031167</t>
  </si>
  <si>
    <t>Vysekání rýh ve zdivu cihelném hl do 150 mm š do 300 mm</t>
  </si>
  <si>
    <t>1243327396</t>
  </si>
  <si>
    <t>11,5</t>
  </si>
  <si>
    <t>75</t>
  </si>
  <si>
    <t>976845001R</t>
  </si>
  <si>
    <t>Provizorní ochrana konstrukcí proti zatečení</t>
  </si>
  <si>
    <t>-1441114276</t>
  </si>
  <si>
    <t>76</t>
  </si>
  <si>
    <t>977131110R</t>
  </si>
  <si>
    <t>Dodávka a montáž nerezového trnu profil 20x8 mm, délka 130 mm, vsazený do vrtu, výplň rychletuhnoucí tmel</t>
  </si>
  <si>
    <t>-2070291179</t>
  </si>
  <si>
    <t>28*2</t>
  </si>
  <si>
    <t>997</t>
  </si>
  <si>
    <t>Přesun sutě</t>
  </si>
  <si>
    <t>77</t>
  </si>
  <si>
    <t>997013157</t>
  </si>
  <si>
    <t>Vnitrostaveništní doprava suti a vybouraných hmot pro budovy v do 24 m s omezením mechanizace</t>
  </si>
  <si>
    <t>-1822314396</t>
  </si>
  <si>
    <t>78</t>
  </si>
  <si>
    <t>997013509</t>
  </si>
  <si>
    <t>Příplatek k odvozu suti a vybouraných hmot na skládku ZKD 1 km přes 1 km</t>
  </si>
  <si>
    <t>1124338622</t>
  </si>
  <si>
    <t>53,599*17 'Přepočtené koeficientem množství</t>
  </si>
  <si>
    <t>79</t>
  </si>
  <si>
    <t>997013511</t>
  </si>
  <si>
    <t>Odvoz suti a vybouraných hmot z meziskládky na skládku do 1 km s naložením a se složením</t>
  </si>
  <si>
    <t>-1666031067</t>
  </si>
  <si>
    <t>80</t>
  </si>
  <si>
    <t>997013802</t>
  </si>
  <si>
    <t>Poplatek za uložení na skládce (skládkovné) stavebního odpadu železobetonového kód odpadu 170 101</t>
  </si>
  <si>
    <t>1544939337</t>
  </si>
  <si>
    <t>81</t>
  </si>
  <si>
    <t>997013807</t>
  </si>
  <si>
    <t>Poplatek za uložení na skládce (skládkovné) stavebního odpadu keramického kód odpadu 170 103</t>
  </si>
  <si>
    <t>-594447015</t>
  </si>
  <si>
    <t>82</t>
  </si>
  <si>
    <t>997013814</t>
  </si>
  <si>
    <t>Poplatek za uložení na skládce (skládkovné) stavebního odpadu izolací kód odpadu 170 604</t>
  </si>
  <si>
    <t>1370751086</t>
  </si>
  <si>
    <t>83</t>
  </si>
  <si>
    <t>997013831</t>
  </si>
  <si>
    <t>Poplatek za uložení na skládce (skládkovné) stavebního odpadu směsného kód odpadu 170 904</t>
  </si>
  <si>
    <t>-1884573626</t>
  </si>
  <si>
    <t>998</t>
  </si>
  <si>
    <t>Přesun hmot</t>
  </si>
  <si>
    <t>84</t>
  </si>
  <si>
    <t>998017003</t>
  </si>
  <si>
    <t>Přesun hmot s omezením mechanizace pro budovy v do 24 m</t>
  </si>
  <si>
    <t>1328095242</t>
  </si>
  <si>
    <t>PSV</t>
  </si>
  <si>
    <t>Práce a dodávky PSV</t>
  </si>
  <si>
    <t>711</t>
  </si>
  <si>
    <t>Izolace proti vodě, vlhkosti a plynům</t>
  </si>
  <si>
    <t>85</t>
  </si>
  <si>
    <t>711111001</t>
  </si>
  <si>
    <t>Provedení izolace proti zemní vlhkosti vodorovné za studena nátěrem penetračním</t>
  </si>
  <si>
    <t>287050601</t>
  </si>
  <si>
    <t>86</t>
  </si>
  <si>
    <t>24551000</t>
  </si>
  <si>
    <t>nátěr penetrační mineralizační hloubkový</t>
  </si>
  <si>
    <t>kg</t>
  </si>
  <si>
    <t>-332370612</t>
  </si>
  <si>
    <t>172,745*0,3 'Přepočtené koeficientem množství</t>
  </si>
  <si>
    <t>87</t>
  </si>
  <si>
    <t>711112001</t>
  </si>
  <si>
    <t>Provedení izolace proti zemní vlhkosti svislé za studena nátěrem penetračním</t>
  </si>
  <si>
    <t>-300818794</t>
  </si>
  <si>
    <t>11,5*(0,3+0,3)</t>
  </si>
  <si>
    <t>88</t>
  </si>
  <si>
    <t>317123945</t>
  </si>
  <si>
    <t>6,9*0,35 'Přepočtené koeficientem množství</t>
  </si>
  <si>
    <t>89</t>
  </si>
  <si>
    <t>711131101</t>
  </si>
  <si>
    <t>Provedení izolace proti zemní vlhkosti pásy na sucho vodorovné AIP nebo tkaninou</t>
  </si>
  <si>
    <t>243111635</t>
  </si>
  <si>
    <t>90</t>
  </si>
  <si>
    <t>58581201R</t>
  </si>
  <si>
    <t>vysoce zatížitelný, trojvrstvý ochranný pás se separační a drenážní funkcí tl. 9 mm pevnost min. 350 kN/m2</t>
  </si>
  <si>
    <t>1378616548</t>
  </si>
  <si>
    <t>92,245*1,1 'Přepočtené koeficientem množství</t>
  </si>
  <si>
    <t>91</t>
  </si>
  <si>
    <t>711131811</t>
  </si>
  <si>
    <t>Odstranění izolace proti zemní vlhkosti vodorovné</t>
  </si>
  <si>
    <t>-1652544883</t>
  </si>
  <si>
    <t>"půlkruhová terasa" 68,5*3</t>
  </si>
  <si>
    <t>"obdélníková terasa" 33*2</t>
  </si>
  <si>
    <t>"schodiště" (13+15)*(0,35+0,145)+2,9</t>
  </si>
  <si>
    <t>"obdélníková terasa" 47,5*2</t>
  </si>
  <si>
    <t>D1.1.2.05 Řez C</t>
  </si>
  <si>
    <t>(2,55+0,65)*1,65</t>
  </si>
  <si>
    <t>92</t>
  </si>
  <si>
    <t>711191001</t>
  </si>
  <si>
    <t>Provedení adhezního můstku na vodorovné ploše</t>
  </si>
  <si>
    <t>-1025392072</t>
  </si>
  <si>
    <t>93</t>
  </si>
  <si>
    <t>58581220R</t>
  </si>
  <si>
    <t>můstek adhezní z jednovrstvé izolační stěrky v tl. 1 mm</t>
  </si>
  <si>
    <t>351134923</t>
  </si>
  <si>
    <t>172,745*2 'Přepočtené koeficientem množství</t>
  </si>
  <si>
    <t>94</t>
  </si>
  <si>
    <t>711191011</t>
  </si>
  <si>
    <t>Provedení adhezního můstku na svislé ploše</t>
  </si>
  <si>
    <t>1426456649</t>
  </si>
  <si>
    <t>95</t>
  </si>
  <si>
    <t>790007637</t>
  </si>
  <si>
    <t>6,9*2 'Přepočtené koeficientem množství</t>
  </si>
  <si>
    <t>96</t>
  </si>
  <si>
    <t>711191201</t>
  </si>
  <si>
    <t>Provedení izolace proti zemní vlhkosti hydroizolační stěrkou vodorovné na betonu, 2 vrstvy</t>
  </si>
  <si>
    <t>-535290098</t>
  </si>
  <si>
    <t>97</t>
  </si>
  <si>
    <t>58581000R</t>
  </si>
  <si>
    <t>flexibilní polymerní hydroizolační silnovstvý nátěr min. tl. 3 mm</t>
  </si>
  <si>
    <t>2147278026</t>
  </si>
  <si>
    <t>172,745*3,6 'Přepočtené koeficientem množství</t>
  </si>
  <si>
    <t>98</t>
  </si>
  <si>
    <t>-833942142</t>
  </si>
  <si>
    <t>99</t>
  </si>
  <si>
    <t>58581001R</t>
  </si>
  <si>
    <t>izolační stěrkový tmel pro vyrovnání a vytvoření fabionu max tl. 30 mm</t>
  </si>
  <si>
    <t>557457198</t>
  </si>
  <si>
    <t>92,245*6 'Přepočtené koeficientem množství</t>
  </si>
  <si>
    <t>100</t>
  </si>
  <si>
    <t>711192202</t>
  </si>
  <si>
    <t>Provedení izolace proti zemní vlhkosti hydroizolační stěrkou svislé na zdivu, 2 vrstvy</t>
  </si>
  <si>
    <t>-1285383037</t>
  </si>
  <si>
    <t>101</t>
  </si>
  <si>
    <t>-85140008</t>
  </si>
  <si>
    <t>6,9*4 'Přepočtené koeficientem množství</t>
  </si>
  <si>
    <t>102</t>
  </si>
  <si>
    <t>711199101</t>
  </si>
  <si>
    <t>Provedení těsnícího pásu do spoje dilatační nebo styčné spáry podlaha - stěna</t>
  </si>
  <si>
    <t>101661153</t>
  </si>
  <si>
    <t>103</t>
  </si>
  <si>
    <t>28355022</t>
  </si>
  <si>
    <t>páska pružná těsnící hydroizolační š do 125mm</t>
  </si>
  <si>
    <t>-242580414</t>
  </si>
  <si>
    <t>85*1,05 'Přepočtené koeficientem množství</t>
  </si>
  <si>
    <t>104</t>
  </si>
  <si>
    <t>998711203</t>
  </si>
  <si>
    <t>Přesun hmot procentní pro izolace proti vodě, vlhkosti a plynům v objektech v do 60 m</t>
  </si>
  <si>
    <t>%</t>
  </si>
  <si>
    <t>-1179015989</t>
  </si>
  <si>
    <t>105</t>
  </si>
  <si>
    <t>998711292</t>
  </si>
  <si>
    <t>Příplatek k přesunu hmot procentní 711 za zvětšený přesun do 100 m</t>
  </si>
  <si>
    <t>-2113538256</t>
  </si>
  <si>
    <t>713</t>
  </si>
  <si>
    <t>Izolace tepelné</t>
  </si>
  <si>
    <t>106</t>
  </si>
  <si>
    <t>713110811</t>
  </si>
  <si>
    <t>Odstranění tepelné izolace stropů volně kladené z vláknitých materiálů suchých tl do 100 mm</t>
  </si>
  <si>
    <t>732707024</t>
  </si>
  <si>
    <t>107</t>
  </si>
  <si>
    <t>713111111</t>
  </si>
  <si>
    <t>Montáž izolace tepelné vrchem stropů volně kladenými rohožemi, pásy, dílci, deskami</t>
  </si>
  <si>
    <t>-1144321169</t>
  </si>
  <si>
    <t>C3</t>
  </si>
  <si>
    <t>(2,55+0,65)*1,65*2</t>
  </si>
  <si>
    <t>108</t>
  </si>
  <si>
    <t>28376356</t>
  </si>
  <si>
    <t>deska perimetrická spodních staveb, podlah a plochých střech 200kPa λ=0,034 tl 80mm</t>
  </si>
  <si>
    <t>-315129705</t>
  </si>
  <si>
    <t>10,56*1,05 'Přepočtené koeficientem množství</t>
  </si>
  <si>
    <t>109</t>
  </si>
  <si>
    <t>713120821</t>
  </si>
  <si>
    <t>Odstranění tepelné izolace podlah volně kladené z polystyrenu suchého tl do 100 mm</t>
  </si>
  <si>
    <t>-1292482731</t>
  </si>
  <si>
    <t>110</t>
  </si>
  <si>
    <t>713121111</t>
  </si>
  <si>
    <t>Montáž izolace tepelné podlah volně kladenými rohožemi, pásy, dílci, deskami 1 vrstva</t>
  </si>
  <si>
    <t>1864734569</t>
  </si>
  <si>
    <t>111</t>
  </si>
  <si>
    <t>28376372</t>
  </si>
  <si>
    <t>deska z polystyrénu XPS, hrana rovná, polo či pero drážka a hladký povrch λ=0,034 tl 100mm</t>
  </si>
  <si>
    <t>1229346962</t>
  </si>
  <si>
    <t>68,5*1,05 'Přepočtené koeficientem množství</t>
  </si>
  <si>
    <t>112</t>
  </si>
  <si>
    <t>713290984R</t>
  </si>
  <si>
    <t>Vodou ředitelný ochranný nátěr odolný protu UV záření</t>
  </si>
  <si>
    <t>-1971138614</t>
  </si>
  <si>
    <t>5.9. Podlaha</t>
  </si>
  <si>
    <t>113</t>
  </si>
  <si>
    <t>998713203</t>
  </si>
  <si>
    <t>Přesun hmot procentní pro izolace tepelné v objektech v do 24 m</t>
  </si>
  <si>
    <t>1955589598</t>
  </si>
  <si>
    <t>114</t>
  </si>
  <si>
    <t>998713292</t>
  </si>
  <si>
    <t>Příplatek k přesunu hmot procentní 713 za zvětšený přesun do 100 m</t>
  </si>
  <si>
    <t>-2070168503</t>
  </si>
  <si>
    <t>721</t>
  </si>
  <si>
    <t>Zdravotechnika - vnitřní kanalizace</t>
  </si>
  <si>
    <t>115</t>
  </si>
  <si>
    <t>721210824R</t>
  </si>
  <si>
    <t>Demontáž stávající podlahové vpusti včetně úpravy potrubí</t>
  </si>
  <si>
    <t>1436860990</t>
  </si>
  <si>
    <t>116</t>
  </si>
  <si>
    <t>721211621R</t>
  </si>
  <si>
    <t>Vpusť se svislým odtokem a izolační přírubou, ochranným košem z nerezové oceli</t>
  </si>
  <si>
    <t>-1699084031</t>
  </si>
  <si>
    <t>117</t>
  </si>
  <si>
    <t>998721203</t>
  </si>
  <si>
    <t>Přesun hmot procentní pro vnitřní kanalizace v objektech v do 24 m</t>
  </si>
  <si>
    <t>1982896116</t>
  </si>
  <si>
    <t>118</t>
  </si>
  <si>
    <t>998721292</t>
  </si>
  <si>
    <t>Příplatek k přesunu hmot procentní 721 za zvětšený přesun do 100 m</t>
  </si>
  <si>
    <t>-702138350</t>
  </si>
  <si>
    <t>741</t>
  </si>
  <si>
    <t>Elektroinstalace - silnoproud</t>
  </si>
  <si>
    <t>119</t>
  </si>
  <si>
    <t>741213847</t>
  </si>
  <si>
    <t>Demontáž, úprava a zpětná instalace topného kabelu</t>
  </si>
  <si>
    <t>1315857852</t>
  </si>
  <si>
    <t>5.1. Přípravné práce</t>
  </si>
  <si>
    <t>998741203</t>
  </si>
  <si>
    <t>Přesun hmot procentní pro silnoproud v objektech v do 24 m</t>
  </si>
  <si>
    <t>-714870429</t>
  </si>
  <si>
    <t>121</t>
  </si>
  <si>
    <t>998741292</t>
  </si>
  <si>
    <t>Příplatek k přesunu hmot procentní 741 za zvětšený přesun do 100 m</t>
  </si>
  <si>
    <t>725411561</t>
  </si>
  <si>
    <t>763</t>
  </si>
  <si>
    <t>Konstrukce suché výstavby</t>
  </si>
  <si>
    <t>122</t>
  </si>
  <si>
    <t>763121424R</t>
  </si>
  <si>
    <t>SDK demontovatelná přepážka  deska 1xH2 15 mm</t>
  </si>
  <si>
    <t>127453350</t>
  </si>
  <si>
    <t>5.6. Svislé konstrukce</t>
  </si>
  <si>
    <t>1,655*0,6</t>
  </si>
  <si>
    <t>123</t>
  </si>
  <si>
    <t>998763403</t>
  </si>
  <si>
    <t>Přesun hmot procentní pro sádrokartonové konstrukce v objektech v do 24 m</t>
  </si>
  <si>
    <t>-2047827704</t>
  </si>
  <si>
    <t>124</t>
  </si>
  <si>
    <t>998763491</t>
  </si>
  <si>
    <t>Příplatek k přesunu hmot procentní pro sádrokartonové konstrukce za zvětšený přesun do 100 m</t>
  </si>
  <si>
    <t>-1952664773</t>
  </si>
  <si>
    <t>764</t>
  </si>
  <si>
    <t>Konstrukce klempířské</t>
  </si>
  <si>
    <t>125</t>
  </si>
  <si>
    <t>764002841</t>
  </si>
  <si>
    <t>Demontáž oplechování horních ploch zdí a nadezdívek do suti</t>
  </si>
  <si>
    <t>64026391</t>
  </si>
  <si>
    <t>"KL1" 20</t>
  </si>
  <si>
    <t>"KL2" 25</t>
  </si>
  <si>
    <t>"KL3" 13</t>
  </si>
  <si>
    <t>"KL4" 20</t>
  </si>
  <si>
    <t>126</t>
  </si>
  <si>
    <t>764214405</t>
  </si>
  <si>
    <t>Oplechování horních ploch a nadezdívek (atik) bez rohů z Pz plechu mechanicky kotvené rš 400 mm</t>
  </si>
  <si>
    <t>430959536</t>
  </si>
  <si>
    <t>5.12.2. Klempířské práce</t>
  </si>
  <si>
    <t>D.1.1.2.09 Výrobky PSV</t>
  </si>
  <si>
    <t>127</t>
  </si>
  <si>
    <t>764214405R</t>
  </si>
  <si>
    <t>Oplechování horních ploch a nadezdívek (atik) bez rohů z Pz plechu mechanicky kotvené rš 450 mm</t>
  </si>
  <si>
    <t>-868325144</t>
  </si>
  <si>
    <t>128</t>
  </si>
  <si>
    <t>764214406</t>
  </si>
  <si>
    <t>Oplechování horních ploch a nadezdívek (atik) bez rohů z Pz plechu mechanicky kotvené rš 500 mm</t>
  </si>
  <si>
    <t>254495301</t>
  </si>
  <si>
    <t>129</t>
  </si>
  <si>
    <t>764215445</t>
  </si>
  <si>
    <t>Příplatek za zvýšenou pracnost při oplechování rohů nadezdívek (atik) z Pz plechu rš do 400 mm</t>
  </si>
  <si>
    <t>797150836</t>
  </si>
  <si>
    <t>130</t>
  </si>
  <si>
    <t>764217406R</t>
  </si>
  <si>
    <t>Oplechování horních ploch a nadezdívek (atik) oblých nebo ze segmentů mechanicky kotvené z Pz plechu rš 500 mm</t>
  </si>
  <si>
    <t>-1190162716</t>
  </si>
  <si>
    <t>131</t>
  </si>
  <si>
    <t>998764203</t>
  </si>
  <si>
    <t>Přesun hmot procentní pro konstrukce klempířské v objektech v do 24 m</t>
  </si>
  <si>
    <t>-109168325</t>
  </si>
  <si>
    <t>132</t>
  </si>
  <si>
    <t>998764292</t>
  </si>
  <si>
    <t>Příplatek k přesunu hmot procentní 764 za zvětšený přesun do 100 m</t>
  </si>
  <si>
    <t>-419990089</t>
  </si>
  <si>
    <t>766</t>
  </si>
  <si>
    <t>Konstrukce truhlářské</t>
  </si>
  <si>
    <t>133</t>
  </si>
  <si>
    <t>766111820</t>
  </si>
  <si>
    <t>Demontáž truhlářských stěn dřevěných plných</t>
  </si>
  <si>
    <t>-870097251</t>
  </si>
  <si>
    <t>134</t>
  </si>
  <si>
    <t>998766203</t>
  </si>
  <si>
    <t>Přesun hmot procentní pro konstrukce truhlářské v objektech v do 24 m</t>
  </si>
  <si>
    <t>1648146390</t>
  </si>
  <si>
    <t>135</t>
  </si>
  <si>
    <t>998766292</t>
  </si>
  <si>
    <t>Příplatek k přesunu hmot procentní 766 za zvětšený přesun do 100 m</t>
  </si>
  <si>
    <t>1813671263</t>
  </si>
  <si>
    <t>767</t>
  </si>
  <si>
    <t>Konstrukce zámečnické</t>
  </si>
  <si>
    <t>136</t>
  </si>
  <si>
    <t>767161823</t>
  </si>
  <si>
    <t>Demontáž zábradlí schodišťového nerozebíratelného hmotnosti 1m zábradlí do 20 kg</t>
  </si>
  <si>
    <t>-1038851142</t>
  </si>
  <si>
    <t>Schodiště</t>
  </si>
  <si>
    <t>11,5+1,5</t>
  </si>
  <si>
    <t>137</t>
  </si>
  <si>
    <t>767161850</t>
  </si>
  <si>
    <t>Demontáž madel rovných</t>
  </si>
  <si>
    <t>1557808564</t>
  </si>
  <si>
    <t>Terasa na JV průčelí ve 3.NP</t>
  </si>
  <si>
    <t>19,85</t>
  </si>
  <si>
    <t>138</t>
  </si>
  <si>
    <t>767165114R</t>
  </si>
  <si>
    <t xml:space="preserve">Montáž a revize původního zábradlí </t>
  </si>
  <si>
    <t>-97247976</t>
  </si>
  <si>
    <t>5.11.3 Zámečnické práce</t>
  </si>
  <si>
    <t>139</t>
  </si>
  <si>
    <t>767165115R</t>
  </si>
  <si>
    <t>Montáž zábradlí rovného madla z trubek  včetně kotevního materiálu dle projektové dokumentace</t>
  </si>
  <si>
    <t>-433733090</t>
  </si>
  <si>
    <t>"ZA1" 20</t>
  </si>
  <si>
    <t>"ZA2" 1,5</t>
  </si>
  <si>
    <t>"ZA3" 11,5</t>
  </si>
  <si>
    <t>140</t>
  </si>
  <si>
    <t>767165_ZA1</t>
  </si>
  <si>
    <t>zábradelní madlo - vodorovná přímá část (nerezová ocel) - dle projektové dokumentace</t>
  </si>
  <si>
    <t>-2048327292</t>
  </si>
  <si>
    <t>141</t>
  </si>
  <si>
    <t>767165_ZA2</t>
  </si>
  <si>
    <t>zábradelní madlo - vodorovná zaoblená část (nerezová ocel) - dle projektové dokumentace</t>
  </si>
  <si>
    <t>2017165157</t>
  </si>
  <si>
    <t>142</t>
  </si>
  <si>
    <t>767165_ZA3</t>
  </si>
  <si>
    <t>zábradelní madlo - šikmá zaoblená část (nerezová ocel) - dle projektové dokumentace</t>
  </si>
  <si>
    <t>-715570968</t>
  </si>
  <si>
    <t>143</t>
  </si>
  <si>
    <t>998767203</t>
  </si>
  <si>
    <t>Přesun hmot procentní pro zámečnické konstrukce v objektech v do 24 m</t>
  </si>
  <si>
    <t>-1031332508</t>
  </si>
  <si>
    <t>144</t>
  </si>
  <si>
    <t>998767292</t>
  </si>
  <si>
    <t>Příplatek k přesunu hmot procentní 767 za zvětšený přesun do 100 m</t>
  </si>
  <si>
    <t>117900877</t>
  </si>
  <si>
    <t>771</t>
  </si>
  <si>
    <t>Podlahy z dlaždic</t>
  </si>
  <si>
    <t>145</t>
  </si>
  <si>
    <t>771273812</t>
  </si>
  <si>
    <t>Demontáž obkladů stupnic z dlaždic keramických lepených š do 350 mm</t>
  </si>
  <si>
    <t>607656412</t>
  </si>
  <si>
    <t>146</t>
  </si>
  <si>
    <t>771273832</t>
  </si>
  <si>
    <t>Demontáž obkladů podstupnic z dlaždic keramických lepených v do 250 mm</t>
  </si>
  <si>
    <t>-962149048</t>
  </si>
  <si>
    <t>147</t>
  </si>
  <si>
    <t>771573810</t>
  </si>
  <si>
    <t>Demontáž podlah z dlaždic keramických lepených</t>
  </si>
  <si>
    <t>1522472199</t>
  </si>
  <si>
    <t>"mezipodesta" 2,9</t>
  </si>
  <si>
    <t>148</t>
  </si>
  <si>
    <t>998771203</t>
  </si>
  <si>
    <t>Přesun hmot procentní pro podlahy z dlaždic v objektech v do 24 m</t>
  </si>
  <si>
    <t>758149892</t>
  </si>
  <si>
    <t>149</t>
  </si>
  <si>
    <t>998771292</t>
  </si>
  <si>
    <t>Příplatek k přesunu hmot procentní 771 za zvětšený přesun do 100 m</t>
  </si>
  <si>
    <t>-1016564106</t>
  </si>
  <si>
    <t>772</t>
  </si>
  <si>
    <t>Podlahy z kamene</t>
  </si>
  <si>
    <t>150</t>
  </si>
  <si>
    <t>772528122R</t>
  </si>
  <si>
    <t>Kladení dlažby z kamene na sucho na terče plochy do 0,6 m2 o výšce terče do 70 mm včetně kluzné vložky z geotextilie 300 g/m2 (200x200 mm) a separační vložky z fólie etylenpropylenového kaučuku tl. 1 mm (200x200 mm)  uloženo pouze pod terči</t>
  </si>
  <si>
    <t>1263888374</t>
  </si>
  <si>
    <t>5.12.1 Kamenické práce</t>
  </si>
  <si>
    <t>151</t>
  </si>
  <si>
    <t>58381169R</t>
  </si>
  <si>
    <t>dlažba z masivních žulových desek tl 50mm (lipnická žula - tryskaná) - včetně formátování, oblouková terasa</t>
  </si>
  <si>
    <t>2006394943</t>
  </si>
  <si>
    <t>152</t>
  </si>
  <si>
    <t>58381160R</t>
  </si>
  <si>
    <t>dlažba z masivních žulových desek tl 50mm (lipnická žula - tryskaná) - včetně formátování</t>
  </si>
  <si>
    <t>1204840015</t>
  </si>
  <si>
    <t>153</t>
  </si>
  <si>
    <t>998772203</t>
  </si>
  <si>
    <t>Přesun hmot procentní pro podlahy z kamene v objektech v do 60 m</t>
  </si>
  <si>
    <t>668988443</t>
  </si>
  <si>
    <t>154</t>
  </si>
  <si>
    <t>998772292</t>
  </si>
  <si>
    <t>Příplatek k přesunu hmot procentní 772 za zvětšený přesun do 100 m</t>
  </si>
  <si>
    <t>-765364579</t>
  </si>
  <si>
    <t>783</t>
  </si>
  <si>
    <t>Dokončovací práce - nátěry</t>
  </si>
  <si>
    <t>155</t>
  </si>
  <si>
    <t>783401313</t>
  </si>
  <si>
    <t>Odmaštění klempířských konstrukcí ředidlovým odmašťovačem před provedením nátěru</t>
  </si>
  <si>
    <t>-1503860451</t>
  </si>
  <si>
    <t>"KL1" 20*0,4</t>
  </si>
  <si>
    <t>"KL2" 25*0,45</t>
  </si>
  <si>
    <t>"KL3" 13*0,5</t>
  </si>
  <si>
    <t>"KL4" 20*0,5</t>
  </si>
  <si>
    <t>156</t>
  </si>
  <si>
    <t>783414201R</t>
  </si>
  <si>
    <t>Základní reaktivní barva na zinek nátěr klempířských konstrukcí</t>
  </si>
  <si>
    <t>112646982</t>
  </si>
  <si>
    <t>157</t>
  </si>
  <si>
    <t>783415101</t>
  </si>
  <si>
    <t>Mezinátěr syntetický jednonásobný mezinátěr klempířských konstrukcí</t>
  </si>
  <si>
    <t>-662187890</t>
  </si>
  <si>
    <t>158</t>
  </si>
  <si>
    <t>783417101</t>
  </si>
  <si>
    <t>Krycí jednonásobný syntetický nátěr klempířských konstrukcí</t>
  </si>
  <si>
    <t>-1695629958</t>
  </si>
  <si>
    <t>784</t>
  </si>
  <si>
    <t>Dokončovací práce - malby a tapety</t>
  </si>
  <si>
    <t>159</t>
  </si>
  <si>
    <t>784171101</t>
  </si>
  <si>
    <t>Zakrytí vnitřních podlah včetně pozdějšího odkrytí</t>
  </si>
  <si>
    <t>-40133428</t>
  </si>
  <si>
    <t>160</t>
  </si>
  <si>
    <t>58124844</t>
  </si>
  <si>
    <t>fólie pro malířské potřeby zakrývací tl 25µ 4x5m</t>
  </si>
  <si>
    <t>610044185</t>
  </si>
  <si>
    <t>9*1,05 'Přepočtené koeficientem množství</t>
  </si>
  <si>
    <t>161</t>
  </si>
  <si>
    <t>784181121</t>
  </si>
  <si>
    <t>Hloubková jednonásobná penetrace podkladu v místnostech výšky do 3,80 m</t>
  </si>
  <si>
    <t>1754135620</t>
  </si>
  <si>
    <t>162</t>
  </si>
  <si>
    <t>784191001</t>
  </si>
  <si>
    <t>Čištění vnitřních ploch oken nebo balkonových dveří jednoduchých po provedení malířských prací</t>
  </si>
  <si>
    <t>-1516118658</t>
  </si>
  <si>
    <t>163</t>
  </si>
  <si>
    <t>784191007</t>
  </si>
  <si>
    <t>Čištění vnitřních ploch podlah po provedení malířských prací</t>
  </si>
  <si>
    <t>599318193</t>
  </si>
  <si>
    <t>164</t>
  </si>
  <si>
    <t>784211101</t>
  </si>
  <si>
    <t>Dvojnásobné bílé malby ze směsí za mokra výborně otěruvzdorných v místnostech výšky do 3,80 m</t>
  </si>
  <si>
    <t>-1555023932</t>
  </si>
  <si>
    <t>VRN</t>
  </si>
  <si>
    <t>Vedlejší rozpočtové náklady</t>
  </si>
  <si>
    <t>VRN3</t>
  </si>
  <si>
    <t>Zařízení staveniště</t>
  </si>
  <si>
    <t>165</t>
  </si>
  <si>
    <t>030001000</t>
  </si>
  <si>
    <t>soub</t>
  </si>
  <si>
    <t>1024</t>
  </si>
  <si>
    <t>-1280703631</t>
  </si>
  <si>
    <t>B - Neuznatelné náklady</t>
  </si>
  <si>
    <t xml:space="preserve">    VRN4 - Inženýrská činnost</t>
  </si>
  <si>
    <t xml:space="preserve">    VRN7 - Provozní vlivy</t>
  </si>
  <si>
    <t>941111211</t>
  </si>
  <si>
    <t>Příplatek k lešení řadovému trubkovému lehkému s podlahami š 0,9 m v 10 m za první a ZKD den použití</t>
  </si>
  <si>
    <t>1784666784</t>
  </si>
  <si>
    <t>2 měsíce</t>
  </si>
  <si>
    <t>13*3,5*60</t>
  </si>
  <si>
    <t>3 měsíce</t>
  </si>
  <si>
    <t>18*9,8*90</t>
  </si>
  <si>
    <t>943211211</t>
  </si>
  <si>
    <t>Příplatek k lešení prostorovému rámovému lehkému s podlahami v do 10 m za první a ZKD den použití</t>
  </si>
  <si>
    <t>673829665</t>
  </si>
  <si>
    <t>lešení_prostor*60</t>
  </si>
  <si>
    <t>944511111</t>
  </si>
  <si>
    <t>Montáž ochranné sítě z textilie z umělých vláken</t>
  </si>
  <si>
    <t>-1784757288</t>
  </si>
  <si>
    <t>944511211</t>
  </si>
  <si>
    <t>Příplatek k ochranné síti za první a ZKD den použití</t>
  </si>
  <si>
    <t>-1559645193</t>
  </si>
  <si>
    <t>944511811</t>
  </si>
  <si>
    <t>Demontáž ochranné sítě z textilie z umělých vláken</t>
  </si>
  <si>
    <t>-1151732857</t>
  </si>
  <si>
    <t>952901110R</t>
  </si>
  <si>
    <t>Vyklizení prostor</t>
  </si>
  <si>
    <t>1194397871</t>
  </si>
  <si>
    <t>10,5</t>
  </si>
  <si>
    <t>VRN4</t>
  </si>
  <si>
    <t>Inženýrská činnost</t>
  </si>
  <si>
    <t>042503000R</t>
  </si>
  <si>
    <t>Opatření BOZP na staveništi</t>
  </si>
  <si>
    <t>-460518729</t>
  </si>
  <si>
    <t>043002000</t>
  </si>
  <si>
    <t>Zkoušky a ostatní měření</t>
  </si>
  <si>
    <t>1032959504</t>
  </si>
  <si>
    <t>045002000</t>
  </si>
  <si>
    <t>Kompletační a koordinační činnost</t>
  </si>
  <si>
    <t>1230851070</t>
  </si>
  <si>
    <t>VRN7</t>
  </si>
  <si>
    <t>Provozní vlivy</t>
  </si>
  <si>
    <t>071002000</t>
  </si>
  <si>
    <t>Provoz investora, třetích osob</t>
  </si>
  <si>
    <t>-1901421938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</si>
</sst>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23"/>
      <c r="AQ5" s="23"/>
      <c r="AR5" s="21"/>
      <c r="BE5" s="28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23"/>
      <c r="AQ6" s="23"/>
      <c r="AR6" s="21"/>
      <c r="BE6" s="28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8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8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1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81"/>
      <c r="BS13" s="18" t="s">
        <v>6</v>
      </c>
    </row>
    <row r="14" spans="1:74" ht="12.75">
      <c r="B14" s="22"/>
      <c r="C14" s="23"/>
      <c r="D14" s="23"/>
      <c r="E14" s="304" t="s">
        <v>31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8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1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8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81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1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38</v>
      </c>
      <c r="AO19" s="23"/>
      <c r="AP19" s="23"/>
      <c r="AQ19" s="23"/>
      <c r="AR19" s="21"/>
      <c r="BE19" s="28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40</v>
      </c>
      <c r="AO20" s="23"/>
      <c r="AP20" s="23"/>
      <c r="AQ20" s="23"/>
      <c r="AR20" s="21"/>
      <c r="BE20" s="281"/>
      <c r="BS20" s="18" t="s">
        <v>36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1"/>
    </row>
    <row r="22" spans="1:71" s="1" customFormat="1" ht="12" customHeight="1">
      <c r="B22" s="22"/>
      <c r="C22" s="23"/>
      <c r="D22" s="30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1"/>
    </row>
    <row r="23" spans="1:71" s="1" customFormat="1" ht="16.5" customHeight="1">
      <c r="B23" s="22"/>
      <c r="C23" s="23"/>
      <c r="D23" s="23"/>
      <c r="E23" s="306" t="s">
        <v>1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23"/>
      <c r="AP23" s="23"/>
      <c r="AQ23" s="23"/>
      <c r="AR23" s="21"/>
      <c r="BE23" s="28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1"/>
    </row>
    <row r="26" spans="1:71" s="2" customFormat="1" ht="25.9" customHeight="1">
      <c r="A26" s="35"/>
      <c r="B26" s="36"/>
      <c r="C26" s="37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3">
        <f>ROUND(AG94,2)</f>
        <v>0</v>
      </c>
      <c r="AL26" s="284"/>
      <c r="AM26" s="284"/>
      <c r="AN26" s="284"/>
      <c r="AO26" s="284"/>
      <c r="AP26" s="37"/>
      <c r="AQ26" s="37"/>
      <c r="AR26" s="40"/>
      <c r="BE26" s="28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43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44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45</v>
      </c>
      <c r="AL28" s="307"/>
      <c r="AM28" s="307"/>
      <c r="AN28" s="307"/>
      <c r="AO28" s="307"/>
      <c r="AP28" s="37"/>
      <c r="AQ28" s="37"/>
      <c r="AR28" s="40"/>
      <c r="BE28" s="281"/>
    </row>
    <row r="29" spans="1:71" s="3" customFormat="1" ht="14.45" customHeight="1">
      <c r="B29" s="41"/>
      <c r="C29" s="42"/>
      <c r="D29" s="30" t="s">
        <v>46</v>
      </c>
      <c r="E29" s="42"/>
      <c r="F29" s="30" t="s">
        <v>47</v>
      </c>
      <c r="G29" s="42"/>
      <c r="H29" s="42"/>
      <c r="I29" s="42"/>
      <c r="J29" s="42"/>
      <c r="K29" s="42"/>
      <c r="L29" s="308">
        <v>0.21</v>
      </c>
      <c r="M29" s="279"/>
      <c r="N29" s="279"/>
      <c r="O29" s="279"/>
      <c r="P29" s="279"/>
      <c r="Q29" s="42"/>
      <c r="R29" s="42"/>
      <c r="S29" s="42"/>
      <c r="T29" s="42"/>
      <c r="U29" s="42"/>
      <c r="V29" s="42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78">
        <f>ROUND(AV94, 2)</f>
        <v>0</v>
      </c>
      <c r="AL29" s="279"/>
      <c r="AM29" s="279"/>
      <c r="AN29" s="279"/>
      <c r="AO29" s="279"/>
      <c r="AP29" s="42"/>
      <c r="AQ29" s="42"/>
      <c r="AR29" s="43"/>
      <c r="BE29" s="282"/>
    </row>
    <row r="30" spans="1:71" s="3" customFormat="1" ht="14.45" customHeight="1">
      <c r="B30" s="41"/>
      <c r="C30" s="42"/>
      <c r="D30" s="42"/>
      <c r="E30" s="42"/>
      <c r="F30" s="30" t="s">
        <v>48</v>
      </c>
      <c r="G30" s="42"/>
      <c r="H30" s="42"/>
      <c r="I30" s="42"/>
      <c r="J30" s="42"/>
      <c r="K30" s="42"/>
      <c r="L30" s="308">
        <v>0.15</v>
      </c>
      <c r="M30" s="279"/>
      <c r="N30" s="279"/>
      <c r="O30" s="279"/>
      <c r="P30" s="279"/>
      <c r="Q30" s="42"/>
      <c r="R30" s="42"/>
      <c r="S30" s="42"/>
      <c r="T30" s="42"/>
      <c r="U30" s="42"/>
      <c r="V30" s="42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78">
        <f>ROUND(AW94, 2)</f>
        <v>0</v>
      </c>
      <c r="AL30" s="279"/>
      <c r="AM30" s="279"/>
      <c r="AN30" s="279"/>
      <c r="AO30" s="279"/>
      <c r="AP30" s="42"/>
      <c r="AQ30" s="42"/>
      <c r="AR30" s="43"/>
      <c r="BE30" s="282"/>
    </row>
    <row r="31" spans="1:71" s="3" customFormat="1" ht="14.45" hidden="1" customHeight="1">
      <c r="B31" s="41"/>
      <c r="C31" s="42"/>
      <c r="D31" s="42"/>
      <c r="E31" s="42"/>
      <c r="F31" s="30" t="s">
        <v>49</v>
      </c>
      <c r="G31" s="42"/>
      <c r="H31" s="42"/>
      <c r="I31" s="42"/>
      <c r="J31" s="42"/>
      <c r="K31" s="42"/>
      <c r="L31" s="308">
        <v>0.21</v>
      </c>
      <c r="M31" s="279"/>
      <c r="N31" s="279"/>
      <c r="O31" s="279"/>
      <c r="P31" s="279"/>
      <c r="Q31" s="42"/>
      <c r="R31" s="42"/>
      <c r="S31" s="42"/>
      <c r="T31" s="42"/>
      <c r="U31" s="42"/>
      <c r="V31" s="42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2"/>
      <c r="AG31" s="42"/>
      <c r="AH31" s="42"/>
      <c r="AI31" s="42"/>
      <c r="AJ31" s="42"/>
      <c r="AK31" s="278">
        <v>0</v>
      </c>
      <c r="AL31" s="279"/>
      <c r="AM31" s="279"/>
      <c r="AN31" s="279"/>
      <c r="AO31" s="279"/>
      <c r="AP31" s="42"/>
      <c r="AQ31" s="42"/>
      <c r="AR31" s="43"/>
      <c r="BE31" s="282"/>
    </row>
    <row r="32" spans="1:71" s="3" customFormat="1" ht="14.45" hidden="1" customHeight="1">
      <c r="B32" s="41"/>
      <c r="C32" s="42"/>
      <c r="D32" s="42"/>
      <c r="E32" s="42"/>
      <c r="F32" s="30" t="s">
        <v>50</v>
      </c>
      <c r="G32" s="42"/>
      <c r="H32" s="42"/>
      <c r="I32" s="42"/>
      <c r="J32" s="42"/>
      <c r="K32" s="42"/>
      <c r="L32" s="308">
        <v>0.15</v>
      </c>
      <c r="M32" s="279"/>
      <c r="N32" s="279"/>
      <c r="O32" s="279"/>
      <c r="P32" s="279"/>
      <c r="Q32" s="42"/>
      <c r="R32" s="42"/>
      <c r="S32" s="42"/>
      <c r="T32" s="42"/>
      <c r="U32" s="42"/>
      <c r="V32" s="42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2"/>
      <c r="AG32" s="42"/>
      <c r="AH32" s="42"/>
      <c r="AI32" s="42"/>
      <c r="AJ32" s="42"/>
      <c r="AK32" s="278">
        <v>0</v>
      </c>
      <c r="AL32" s="279"/>
      <c r="AM32" s="279"/>
      <c r="AN32" s="279"/>
      <c r="AO32" s="279"/>
      <c r="AP32" s="42"/>
      <c r="AQ32" s="42"/>
      <c r="AR32" s="43"/>
      <c r="BE32" s="282"/>
    </row>
    <row r="33" spans="1:57" s="3" customFormat="1" ht="14.45" hidden="1" customHeight="1">
      <c r="B33" s="41"/>
      <c r="C33" s="42"/>
      <c r="D33" s="42"/>
      <c r="E33" s="42"/>
      <c r="F33" s="30" t="s">
        <v>51</v>
      </c>
      <c r="G33" s="42"/>
      <c r="H33" s="42"/>
      <c r="I33" s="42"/>
      <c r="J33" s="42"/>
      <c r="K33" s="42"/>
      <c r="L33" s="308">
        <v>0</v>
      </c>
      <c r="M33" s="279"/>
      <c r="N33" s="279"/>
      <c r="O33" s="279"/>
      <c r="P33" s="279"/>
      <c r="Q33" s="42"/>
      <c r="R33" s="42"/>
      <c r="S33" s="42"/>
      <c r="T33" s="42"/>
      <c r="U33" s="42"/>
      <c r="V33" s="42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2"/>
      <c r="AG33" s="42"/>
      <c r="AH33" s="42"/>
      <c r="AI33" s="42"/>
      <c r="AJ33" s="42"/>
      <c r="AK33" s="278">
        <v>0</v>
      </c>
      <c r="AL33" s="279"/>
      <c r="AM33" s="279"/>
      <c r="AN33" s="279"/>
      <c r="AO33" s="279"/>
      <c r="AP33" s="42"/>
      <c r="AQ33" s="42"/>
      <c r="AR33" s="43"/>
      <c r="BE33" s="28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1"/>
    </row>
    <row r="35" spans="1:57" s="2" customFormat="1" ht="25.9" customHeight="1">
      <c r="A35" s="35"/>
      <c r="B35" s="36"/>
      <c r="C35" s="44"/>
      <c r="D35" s="45" t="s">
        <v>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53</v>
      </c>
      <c r="U35" s="46"/>
      <c r="V35" s="46"/>
      <c r="W35" s="46"/>
      <c r="X35" s="285" t="s">
        <v>54</v>
      </c>
      <c r="Y35" s="286"/>
      <c r="Z35" s="286"/>
      <c r="AA35" s="286"/>
      <c r="AB35" s="286"/>
      <c r="AC35" s="46"/>
      <c r="AD35" s="46"/>
      <c r="AE35" s="46"/>
      <c r="AF35" s="46"/>
      <c r="AG35" s="46"/>
      <c r="AH35" s="46"/>
      <c r="AI35" s="46"/>
      <c r="AJ35" s="46"/>
      <c r="AK35" s="287">
        <f>SUM(AK26:AK33)</f>
        <v>0</v>
      </c>
      <c r="AL35" s="286"/>
      <c r="AM35" s="286"/>
      <c r="AN35" s="286"/>
      <c r="AO35" s="28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57</v>
      </c>
      <c r="AI60" s="39"/>
      <c r="AJ60" s="39"/>
      <c r="AK60" s="39"/>
      <c r="AL60" s="39"/>
      <c r="AM60" s="53" t="s">
        <v>58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60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57</v>
      </c>
      <c r="AI75" s="39"/>
      <c r="AJ75" s="39"/>
      <c r="AK75" s="39"/>
      <c r="AL75" s="39"/>
      <c r="AM75" s="53" t="s">
        <v>58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61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20200608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8" t="str">
        <f>K6</f>
        <v>Náchod, Zámecká 243, Bartoňova vila, obnova teras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Zámecká 243, 547 01 Náchod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0" t="str">
        <f>IF(AN8= "","",AN8)</f>
        <v>11. 12. 2019</v>
      </c>
      <c r="AN87" s="30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Náchod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96" t="str">
        <f>IF(E17="","",E17)</f>
        <v>INRECO, s.r.o.</v>
      </c>
      <c r="AN89" s="297"/>
      <c r="AO89" s="297"/>
      <c r="AP89" s="297"/>
      <c r="AQ89" s="37"/>
      <c r="AR89" s="40"/>
      <c r="AS89" s="290" t="s">
        <v>62</v>
      </c>
      <c r="AT89" s="29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96" t="str">
        <f>IF(E20="","",E20)</f>
        <v>BACing s.r.o.</v>
      </c>
      <c r="AN90" s="297"/>
      <c r="AO90" s="297"/>
      <c r="AP90" s="297"/>
      <c r="AQ90" s="37"/>
      <c r="AR90" s="40"/>
      <c r="AS90" s="292"/>
      <c r="AT90" s="29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4"/>
      <c r="AT91" s="29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9" t="s">
        <v>63</v>
      </c>
      <c r="D92" s="310"/>
      <c r="E92" s="310"/>
      <c r="F92" s="310"/>
      <c r="G92" s="310"/>
      <c r="H92" s="74"/>
      <c r="I92" s="311" t="s">
        <v>64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2" t="s">
        <v>65</v>
      </c>
      <c r="AH92" s="310"/>
      <c r="AI92" s="310"/>
      <c r="AJ92" s="310"/>
      <c r="AK92" s="310"/>
      <c r="AL92" s="310"/>
      <c r="AM92" s="310"/>
      <c r="AN92" s="311" t="s">
        <v>66</v>
      </c>
      <c r="AO92" s="310"/>
      <c r="AP92" s="313"/>
      <c r="AQ92" s="75" t="s">
        <v>67</v>
      </c>
      <c r="AR92" s="40"/>
      <c r="AS92" s="76" t="s">
        <v>68</v>
      </c>
      <c r="AT92" s="77" t="s">
        <v>69</v>
      </c>
      <c r="AU92" s="77" t="s">
        <v>70</v>
      </c>
      <c r="AV92" s="77" t="s">
        <v>71</v>
      </c>
      <c r="AW92" s="77" t="s">
        <v>72</v>
      </c>
      <c r="AX92" s="77" t="s">
        <v>73</v>
      </c>
      <c r="AY92" s="77" t="s">
        <v>74</v>
      </c>
      <c r="AZ92" s="77" t="s">
        <v>75</v>
      </c>
      <c r="BA92" s="77" t="s">
        <v>76</v>
      </c>
      <c r="BB92" s="77" t="s">
        <v>77</v>
      </c>
      <c r="BC92" s="77" t="s">
        <v>78</v>
      </c>
      <c r="BD92" s="78" t="s">
        <v>79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80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7">
        <f>ROUND(SUM(AG95:AG96),2)</f>
        <v>0</v>
      </c>
      <c r="AH94" s="317"/>
      <c r="AI94" s="317"/>
      <c r="AJ94" s="317"/>
      <c r="AK94" s="317"/>
      <c r="AL94" s="317"/>
      <c r="AM94" s="317"/>
      <c r="AN94" s="318">
        <f>SUM(AG94,AT94)</f>
        <v>0</v>
      </c>
      <c r="AO94" s="318"/>
      <c r="AP94" s="318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81</v>
      </c>
      <c r="BT94" s="92" t="s">
        <v>82</v>
      </c>
      <c r="BU94" s="93" t="s">
        <v>83</v>
      </c>
      <c r="BV94" s="92" t="s">
        <v>84</v>
      </c>
      <c r="BW94" s="92" t="s">
        <v>5</v>
      </c>
      <c r="BX94" s="92" t="s">
        <v>85</v>
      </c>
      <c r="CL94" s="92" t="s">
        <v>1</v>
      </c>
    </row>
    <row r="95" spans="1:91" s="7" customFormat="1" ht="16.5" customHeight="1">
      <c r="A95" s="94" t="s">
        <v>86</v>
      </c>
      <c r="B95" s="95"/>
      <c r="C95" s="96"/>
      <c r="D95" s="316" t="s">
        <v>87</v>
      </c>
      <c r="E95" s="316"/>
      <c r="F95" s="316"/>
      <c r="G95" s="316"/>
      <c r="H95" s="316"/>
      <c r="I95" s="97"/>
      <c r="J95" s="316" t="s">
        <v>88</v>
      </c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4">
        <f>'A - Uznatelné náklady'!J30</f>
        <v>0</v>
      </c>
      <c r="AH95" s="315"/>
      <c r="AI95" s="315"/>
      <c r="AJ95" s="315"/>
      <c r="AK95" s="315"/>
      <c r="AL95" s="315"/>
      <c r="AM95" s="315"/>
      <c r="AN95" s="314">
        <f>SUM(AG95,AT95)</f>
        <v>0</v>
      </c>
      <c r="AO95" s="315"/>
      <c r="AP95" s="315"/>
      <c r="AQ95" s="98" t="s">
        <v>89</v>
      </c>
      <c r="AR95" s="99"/>
      <c r="AS95" s="100">
        <v>0</v>
      </c>
      <c r="AT95" s="101">
        <f>ROUND(SUM(AV95:AW95),2)</f>
        <v>0</v>
      </c>
      <c r="AU95" s="102">
        <f>'A - Uznatelné náklady'!P139</f>
        <v>0</v>
      </c>
      <c r="AV95" s="101">
        <f>'A - Uznatelné náklady'!J33</f>
        <v>0</v>
      </c>
      <c r="AW95" s="101">
        <f>'A - Uznatelné náklady'!J34</f>
        <v>0</v>
      </c>
      <c r="AX95" s="101">
        <f>'A - Uznatelné náklady'!J35</f>
        <v>0</v>
      </c>
      <c r="AY95" s="101">
        <f>'A - Uznatelné náklady'!J36</f>
        <v>0</v>
      </c>
      <c r="AZ95" s="101">
        <f>'A - Uznatelné náklady'!F33</f>
        <v>0</v>
      </c>
      <c r="BA95" s="101">
        <f>'A - Uznatelné náklady'!F34</f>
        <v>0</v>
      </c>
      <c r="BB95" s="101">
        <f>'A - Uznatelné náklady'!F35</f>
        <v>0</v>
      </c>
      <c r="BC95" s="101">
        <f>'A - Uznatelné náklady'!F36</f>
        <v>0</v>
      </c>
      <c r="BD95" s="103">
        <f>'A - Uznatelné náklady'!F37</f>
        <v>0</v>
      </c>
      <c r="BT95" s="104" t="s">
        <v>90</v>
      </c>
      <c r="BV95" s="104" t="s">
        <v>84</v>
      </c>
      <c r="BW95" s="104" t="s">
        <v>91</v>
      </c>
      <c r="BX95" s="104" t="s">
        <v>5</v>
      </c>
      <c r="CL95" s="104" t="s">
        <v>1</v>
      </c>
      <c r="CM95" s="104" t="s">
        <v>92</v>
      </c>
    </row>
    <row r="96" spans="1:91" s="7" customFormat="1" ht="16.5" customHeight="1">
      <c r="A96" s="94" t="s">
        <v>86</v>
      </c>
      <c r="B96" s="95"/>
      <c r="C96" s="96"/>
      <c r="D96" s="316" t="s">
        <v>93</v>
      </c>
      <c r="E96" s="316"/>
      <c r="F96" s="316"/>
      <c r="G96" s="316"/>
      <c r="H96" s="316"/>
      <c r="I96" s="97"/>
      <c r="J96" s="316" t="s">
        <v>94</v>
      </c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4">
        <f>'B - Neuznatelné náklady'!J30</f>
        <v>0</v>
      </c>
      <c r="AH96" s="315"/>
      <c r="AI96" s="315"/>
      <c r="AJ96" s="315"/>
      <c r="AK96" s="315"/>
      <c r="AL96" s="315"/>
      <c r="AM96" s="315"/>
      <c r="AN96" s="314">
        <f>SUM(AG96,AT96)</f>
        <v>0</v>
      </c>
      <c r="AO96" s="315"/>
      <c r="AP96" s="315"/>
      <c r="AQ96" s="98" t="s">
        <v>89</v>
      </c>
      <c r="AR96" s="99"/>
      <c r="AS96" s="105">
        <v>0</v>
      </c>
      <c r="AT96" s="106">
        <f>ROUND(SUM(AV96:AW96),2)</f>
        <v>0</v>
      </c>
      <c r="AU96" s="107">
        <f>'B - Neuznatelné náklady'!P121</f>
        <v>0</v>
      </c>
      <c r="AV96" s="106">
        <f>'B - Neuznatelné náklady'!J33</f>
        <v>0</v>
      </c>
      <c r="AW96" s="106">
        <f>'B - Neuznatelné náklady'!J34</f>
        <v>0</v>
      </c>
      <c r="AX96" s="106">
        <f>'B - Neuznatelné náklady'!J35</f>
        <v>0</v>
      </c>
      <c r="AY96" s="106">
        <f>'B - Neuznatelné náklady'!J36</f>
        <v>0</v>
      </c>
      <c r="AZ96" s="106">
        <f>'B - Neuznatelné náklady'!F33</f>
        <v>0</v>
      </c>
      <c r="BA96" s="106">
        <f>'B - Neuznatelné náklady'!F34</f>
        <v>0</v>
      </c>
      <c r="BB96" s="106">
        <f>'B - Neuznatelné náklady'!F35</f>
        <v>0</v>
      </c>
      <c r="BC96" s="106">
        <f>'B - Neuznatelné náklady'!F36</f>
        <v>0</v>
      </c>
      <c r="BD96" s="108">
        <f>'B - Neuznatelné náklady'!F37</f>
        <v>0</v>
      </c>
      <c r="BT96" s="104" t="s">
        <v>90</v>
      </c>
      <c r="BV96" s="104" t="s">
        <v>84</v>
      </c>
      <c r="BW96" s="104" t="s">
        <v>95</v>
      </c>
      <c r="BX96" s="104" t="s">
        <v>5</v>
      </c>
      <c r="CL96" s="104" t="s">
        <v>1</v>
      </c>
      <c r="CM96" s="104" t="s">
        <v>92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F70WiiZHEXtGuoh/vdK7V+RJjAKqDbTP33NZgTdcEGm1Z5Uf8Alixjq4aGOP34Mn9L8mE7m3f2K8BukGUeqtkw==" saltValue="nbVlTeyaKHa4ecpJF9P1el+KDEf70bBw+7oqD5IzXrG6T967Q/r+1f+ZB0XWU7pgN1wzRdHJSpqMoK8ryu03BA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A - Uznatelné náklady'!C2" display="/"/>
    <hyperlink ref="A96" location="'B - Neuznatelné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8" t="s">
        <v>91</v>
      </c>
      <c r="AZ2" s="110" t="s">
        <v>96</v>
      </c>
      <c r="BA2" s="110" t="s">
        <v>96</v>
      </c>
      <c r="BB2" s="110" t="s">
        <v>97</v>
      </c>
      <c r="BC2" s="110" t="s">
        <v>98</v>
      </c>
      <c r="BD2" s="110" t="s">
        <v>92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92</v>
      </c>
      <c r="AZ3" s="110" t="s">
        <v>99</v>
      </c>
      <c r="BA3" s="110" t="s">
        <v>100</v>
      </c>
      <c r="BB3" s="110" t="s">
        <v>97</v>
      </c>
      <c r="BC3" s="110" t="s">
        <v>101</v>
      </c>
      <c r="BD3" s="110" t="s">
        <v>92</v>
      </c>
    </row>
    <row r="4" spans="1:56" s="1" customFormat="1" ht="24.95" customHeight="1">
      <c r="B4" s="21"/>
      <c r="D4" s="114" t="s">
        <v>102</v>
      </c>
      <c r="I4" s="109"/>
      <c r="L4" s="21"/>
      <c r="M4" s="115" t="s">
        <v>10</v>
      </c>
      <c r="AT4" s="18" t="s">
        <v>4</v>
      </c>
    </row>
    <row r="5" spans="1:56" s="1" customFormat="1" ht="6.95" customHeight="1">
      <c r="B5" s="21"/>
      <c r="I5" s="109"/>
      <c r="L5" s="21"/>
    </row>
    <row r="6" spans="1:56" s="1" customFormat="1" ht="12" customHeight="1">
      <c r="B6" s="21"/>
      <c r="D6" s="116" t="s">
        <v>16</v>
      </c>
      <c r="I6" s="109"/>
      <c r="L6" s="21"/>
    </row>
    <row r="7" spans="1:56" s="1" customFormat="1" ht="16.5" customHeight="1">
      <c r="B7" s="21"/>
      <c r="E7" s="319" t="str">
        <f>'Rekapitulace stavby'!K6</f>
        <v>Náchod, Zámecká 243, Bartoňova vila, obnova teras</v>
      </c>
      <c r="F7" s="320"/>
      <c r="G7" s="320"/>
      <c r="H7" s="320"/>
      <c r="I7" s="109"/>
      <c r="L7" s="21"/>
    </row>
    <row r="8" spans="1:56" s="2" customFormat="1" ht="12" customHeight="1">
      <c r="A8" s="35"/>
      <c r="B8" s="40"/>
      <c r="C8" s="35"/>
      <c r="D8" s="116" t="s">
        <v>103</v>
      </c>
      <c r="E8" s="35"/>
      <c r="F8" s="35"/>
      <c r="G8" s="35"/>
      <c r="H8" s="35"/>
      <c r="I8" s="117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1" t="s">
        <v>104</v>
      </c>
      <c r="F9" s="322"/>
      <c r="G9" s="322"/>
      <c r="H9" s="322"/>
      <c r="I9" s="117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7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6" t="s">
        <v>18</v>
      </c>
      <c r="E11" s="35"/>
      <c r="F11" s="118" t="s">
        <v>1</v>
      </c>
      <c r="G11" s="35"/>
      <c r="H11" s="35"/>
      <c r="I11" s="119" t="s">
        <v>19</v>
      </c>
      <c r="J11" s="11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6" t="s">
        <v>20</v>
      </c>
      <c r="E12" s="35"/>
      <c r="F12" s="118" t="s">
        <v>21</v>
      </c>
      <c r="G12" s="35"/>
      <c r="H12" s="35"/>
      <c r="I12" s="119" t="s">
        <v>22</v>
      </c>
      <c r="J12" s="120" t="str">
        <f>'Rekapitulace stavby'!AN8</f>
        <v>11. 12. 2019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7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6" t="s">
        <v>24</v>
      </c>
      <c r="E14" s="35"/>
      <c r="F14" s="35"/>
      <c r="G14" s="35"/>
      <c r="H14" s="35"/>
      <c r="I14" s="119" t="s">
        <v>25</v>
      </c>
      <c r="J14" s="11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8" t="s">
        <v>27</v>
      </c>
      <c r="F15" s="35"/>
      <c r="G15" s="35"/>
      <c r="H15" s="35"/>
      <c r="I15" s="119" t="s">
        <v>28</v>
      </c>
      <c r="J15" s="118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7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6" t="s">
        <v>30</v>
      </c>
      <c r="E17" s="35"/>
      <c r="F17" s="35"/>
      <c r="G17" s="35"/>
      <c r="H17" s="35"/>
      <c r="I17" s="11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19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7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6" t="s">
        <v>32</v>
      </c>
      <c r="E20" s="35"/>
      <c r="F20" s="35"/>
      <c r="G20" s="35"/>
      <c r="H20" s="35"/>
      <c r="I20" s="119" t="s">
        <v>25</v>
      </c>
      <c r="J20" s="118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34</v>
      </c>
      <c r="F21" s="35"/>
      <c r="G21" s="35"/>
      <c r="H21" s="35"/>
      <c r="I21" s="119" t="s">
        <v>28</v>
      </c>
      <c r="J21" s="118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7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6" t="s">
        <v>37</v>
      </c>
      <c r="E23" s="35"/>
      <c r="F23" s="35"/>
      <c r="G23" s="35"/>
      <c r="H23" s="35"/>
      <c r="I23" s="119" t="s">
        <v>25</v>
      </c>
      <c r="J23" s="118" t="s">
        <v>38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39</v>
      </c>
      <c r="F24" s="35"/>
      <c r="G24" s="35"/>
      <c r="H24" s="35"/>
      <c r="I24" s="119" t="s">
        <v>28</v>
      </c>
      <c r="J24" s="118" t="s">
        <v>40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7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6" t="s">
        <v>41</v>
      </c>
      <c r="E26" s="35"/>
      <c r="F26" s="35"/>
      <c r="G26" s="35"/>
      <c r="H26" s="35"/>
      <c r="I26" s="117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1"/>
      <c r="B27" s="122"/>
      <c r="C27" s="121"/>
      <c r="D27" s="121"/>
      <c r="E27" s="325" t="s">
        <v>1</v>
      </c>
      <c r="F27" s="325"/>
      <c r="G27" s="325"/>
      <c r="H27" s="325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7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6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42</v>
      </c>
      <c r="E30" s="35"/>
      <c r="F30" s="35"/>
      <c r="G30" s="35"/>
      <c r="H30" s="35"/>
      <c r="I30" s="117"/>
      <c r="J30" s="128">
        <f>ROUND(J139,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44</v>
      </c>
      <c r="G32" s="35"/>
      <c r="H32" s="35"/>
      <c r="I32" s="130" t="s">
        <v>43</v>
      </c>
      <c r="J32" s="129" t="s">
        <v>45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46</v>
      </c>
      <c r="E33" s="116" t="s">
        <v>47</v>
      </c>
      <c r="F33" s="132">
        <f>ROUND((SUM(BE139:BE1097)),  2)</f>
        <v>0</v>
      </c>
      <c r="G33" s="35"/>
      <c r="H33" s="35"/>
      <c r="I33" s="133">
        <v>0.21</v>
      </c>
      <c r="J33" s="132">
        <f>ROUND(((SUM(BE139:BE1097))*I33),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6" t="s">
        <v>48</v>
      </c>
      <c r="F34" s="132">
        <f>ROUND((SUM(BF139:BF1097)),  2)</f>
        <v>0</v>
      </c>
      <c r="G34" s="35"/>
      <c r="H34" s="35"/>
      <c r="I34" s="133">
        <v>0.15</v>
      </c>
      <c r="J34" s="132">
        <f>ROUND(((SUM(BF139:BF1097))*I34),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6" t="s">
        <v>49</v>
      </c>
      <c r="F35" s="132">
        <f>ROUND((SUM(BG139:BG1097)),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6" t="s">
        <v>50</v>
      </c>
      <c r="F36" s="132">
        <f>ROUND((SUM(BH139:BH1097)),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6" t="s">
        <v>51</v>
      </c>
      <c r="F37" s="132">
        <f>ROUND((SUM(BI139:BI1097)),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7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52</v>
      </c>
      <c r="E39" s="136"/>
      <c r="F39" s="136"/>
      <c r="G39" s="137" t="s">
        <v>53</v>
      </c>
      <c r="H39" s="138" t="s">
        <v>54</v>
      </c>
      <c r="I39" s="139"/>
      <c r="J39" s="140">
        <f>SUM(J30:J37)</f>
        <v>0</v>
      </c>
      <c r="K39" s="14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2" t="s">
        <v>55</v>
      </c>
      <c r="E50" s="143"/>
      <c r="F50" s="143"/>
      <c r="G50" s="142" t="s">
        <v>56</v>
      </c>
      <c r="H50" s="143"/>
      <c r="I50" s="144"/>
      <c r="J50" s="143"/>
      <c r="K50" s="143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5" t="s">
        <v>57</v>
      </c>
      <c r="E61" s="146"/>
      <c r="F61" s="147" t="s">
        <v>58</v>
      </c>
      <c r="G61" s="145" t="s">
        <v>57</v>
      </c>
      <c r="H61" s="146"/>
      <c r="I61" s="148"/>
      <c r="J61" s="149" t="s">
        <v>58</v>
      </c>
      <c r="K61" s="14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2" t="s">
        <v>59</v>
      </c>
      <c r="E65" s="150"/>
      <c r="F65" s="150"/>
      <c r="G65" s="142" t="s">
        <v>60</v>
      </c>
      <c r="H65" s="150"/>
      <c r="I65" s="151"/>
      <c r="J65" s="150"/>
      <c r="K65" s="15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5" t="s">
        <v>57</v>
      </c>
      <c r="E76" s="146"/>
      <c r="F76" s="147" t="s">
        <v>58</v>
      </c>
      <c r="G76" s="145" t="s">
        <v>57</v>
      </c>
      <c r="H76" s="146"/>
      <c r="I76" s="148"/>
      <c r="J76" s="149" t="s">
        <v>58</v>
      </c>
      <c r="K76" s="14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105</v>
      </c>
      <c r="D82" s="37"/>
      <c r="E82" s="37"/>
      <c r="F82" s="37"/>
      <c r="G82" s="37"/>
      <c r="H82" s="37"/>
      <c r="I82" s="11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Náchod, Zámecká 243, Bartoňova vila, obnova teras</v>
      </c>
      <c r="F85" s="327"/>
      <c r="G85" s="327"/>
      <c r="H85" s="327"/>
      <c r="I85" s="11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11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8" t="str">
        <f>E9</f>
        <v>A - Uznatelné náklady</v>
      </c>
      <c r="F87" s="328"/>
      <c r="G87" s="328"/>
      <c r="H87" s="328"/>
      <c r="I87" s="11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Zámecká 243, 547 01 Náchod</v>
      </c>
      <c r="G89" s="37"/>
      <c r="H89" s="37"/>
      <c r="I89" s="119" t="s">
        <v>22</v>
      </c>
      <c r="J89" s="67" t="str">
        <f>IF(J12="","",J12)</f>
        <v>11. 12. 2019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Náchod</v>
      </c>
      <c r="G91" s="37"/>
      <c r="H91" s="37"/>
      <c r="I91" s="119" t="s">
        <v>32</v>
      </c>
      <c r="J91" s="33" t="str">
        <f>E21</f>
        <v>INRECO,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9" t="s">
        <v>37</v>
      </c>
      <c r="J92" s="33" t="str">
        <f>E24</f>
        <v>BACing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8" t="s">
        <v>106</v>
      </c>
      <c r="D94" s="159"/>
      <c r="E94" s="159"/>
      <c r="F94" s="159"/>
      <c r="G94" s="159"/>
      <c r="H94" s="159"/>
      <c r="I94" s="160"/>
      <c r="J94" s="161" t="s">
        <v>107</v>
      </c>
      <c r="K94" s="159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108</v>
      </c>
      <c r="D96" s="37"/>
      <c r="E96" s="37"/>
      <c r="F96" s="37"/>
      <c r="G96" s="37"/>
      <c r="H96" s="37"/>
      <c r="I96" s="117"/>
      <c r="J96" s="85">
        <f>J139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2:12" s="9" customFormat="1" ht="24.95" customHeight="1">
      <c r="B97" s="163"/>
      <c r="C97" s="164"/>
      <c r="D97" s="165" t="s">
        <v>110</v>
      </c>
      <c r="E97" s="166"/>
      <c r="F97" s="166"/>
      <c r="G97" s="166"/>
      <c r="H97" s="166"/>
      <c r="I97" s="167"/>
      <c r="J97" s="168">
        <f>J140</f>
        <v>0</v>
      </c>
      <c r="K97" s="164"/>
      <c r="L97" s="169"/>
    </row>
    <row r="98" spans="2:12" s="10" customFormat="1" ht="19.899999999999999" customHeight="1">
      <c r="B98" s="170"/>
      <c r="C98" s="171"/>
      <c r="D98" s="172" t="s">
        <v>111</v>
      </c>
      <c r="E98" s="173"/>
      <c r="F98" s="173"/>
      <c r="G98" s="173"/>
      <c r="H98" s="173"/>
      <c r="I98" s="174"/>
      <c r="J98" s="175">
        <f>J141</f>
        <v>0</v>
      </c>
      <c r="K98" s="171"/>
      <c r="L98" s="176"/>
    </row>
    <row r="99" spans="2:12" s="10" customFormat="1" ht="19.899999999999999" customHeight="1">
      <c r="B99" s="170"/>
      <c r="C99" s="171"/>
      <c r="D99" s="172" t="s">
        <v>112</v>
      </c>
      <c r="E99" s="173"/>
      <c r="F99" s="173"/>
      <c r="G99" s="173"/>
      <c r="H99" s="173"/>
      <c r="I99" s="174"/>
      <c r="J99" s="175">
        <f>J150</f>
        <v>0</v>
      </c>
      <c r="K99" s="171"/>
      <c r="L99" s="176"/>
    </row>
    <row r="100" spans="2:12" s="10" customFormat="1" ht="19.899999999999999" customHeight="1">
      <c r="B100" s="170"/>
      <c r="C100" s="171"/>
      <c r="D100" s="172" t="s">
        <v>113</v>
      </c>
      <c r="E100" s="173"/>
      <c r="F100" s="173"/>
      <c r="G100" s="173"/>
      <c r="H100" s="173"/>
      <c r="I100" s="174"/>
      <c r="J100" s="175">
        <f>J190</f>
        <v>0</v>
      </c>
      <c r="K100" s="171"/>
      <c r="L100" s="176"/>
    </row>
    <row r="101" spans="2:12" s="10" customFormat="1" ht="19.899999999999999" customHeight="1">
      <c r="B101" s="170"/>
      <c r="C101" s="171"/>
      <c r="D101" s="172" t="s">
        <v>114</v>
      </c>
      <c r="E101" s="173"/>
      <c r="F101" s="173"/>
      <c r="G101" s="173"/>
      <c r="H101" s="173"/>
      <c r="I101" s="174"/>
      <c r="J101" s="175">
        <f>J227</f>
        <v>0</v>
      </c>
      <c r="K101" s="171"/>
      <c r="L101" s="176"/>
    </row>
    <row r="102" spans="2:12" s="10" customFormat="1" ht="19.899999999999999" customHeight="1">
      <c r="B102" s="170"/>
      <c r="C102" s="171"/>
      <c r="D102" s="172" t="s">
        <v>115</v>
      </c>
      <c r="E102" s="173"/>
      <c r="F102" s="173"/>
      <c r="G102" s="173"/>
      <c r="H102" s="173"/>
      <c r="I102" s="174"/>
      <c r="J102" s="175">
        <f>J539</f>
        <v>0</v>
      </c>
      <c r="K102" s="171"/>
      <c r="L102" s="176"/>
    </row>
    <row r="103" spans="2:12" s="10" customFormat="1" ht="19.899999999999999" customHeight="1">
      <c r="B103" s="170"/>
      <c r="C103" s="171"/>
      <c r="D103" s="172" t="s">
        <v>116</v>
      </c>
      <c r="E103" s="173"/>
      <c r="F103" s="173"/>
      <c r="G103" s="173"/>
      <c r="H103" s="173"/>
      <c r="I103" s="174"/>
      <c r="J103" s="175">
        <f>J650</f>
        <v>0</v>
      </c>
      <c r="K103" s="171"/>
      <c r="L103" s="176"/>
    </row>
    <row r="104" spans="2:12" s="10" customFormat="1" ht="19.899999999999999" customHeight="1">
      <c r="B104" s="170"/>
      <c r="C104" s="171"/>
      <c r="D104" s="172" t="s">
        <v>117</v>
      </c>
      <c r="E104" s="173"/>
      <c r="F104" s="173"/>
      <c r="G104" s="173"/>
      <c r="H104" s="173"/>
      <c r="I104" s="174"/>
      <c r="J104" s="175">
        <f>J659</f>
        <v>0</v>
      </c>
      <c r="K104" s="171"/>
      <c r="L104" s="176"/>
    </row>
    <row r="105" spans="2:12" s="9" customFormat="1" ht="24.95" customHeight="1">
      <c r="B105" s="163"/>
      <c r="C105" s="164"/>
      <c r="D105" s="165" t="s">
        <v>118</v>
      </c>
      <c r="E105" s="166"/>
      <c r="F105" s="166"/>
      <c r="G105" s="166"/>
      <c r="H105" s="166"/>
      <c r="I105" s="167"/>
      <c r="J105" s="168">
        <f>J661</f>
        <v>0</v>
      </c>
      <c r="K105" s="164"/>
      <c r="L105" s="169"/>
    </row>
    <row r="106" spans="2:12" s="10" customFormat="1" ht="19.899999999999999" customHeight="1">
      <c r="B106" s="170"/>
      <c r="C106" s="171"/>
      <c r="D106" s="172" t="s">
        <v>119</v>
      </c>
      <c r="E106" s="173"/>
      <c r="F106" s="173"/>
      <c r="G106" s="173"/>
      <c r="H106" s="173"/>
      <c r="I106" s="174"/>
      <c r="J106" s="175">
        <f>J662</f>
        <v>0</v>
      </c>
      <c r="K106" s="171"/>
      <c r="L106" s="176"/>
    </row>
    <row r="107" spans="2:12" s="10" customFormat="1" ht="19.899999999999999" customHeight="1">
      <c r="B107" s="170"/>
      <c r="C107" s="171"/>
      <c r="D107" s="172" t="s">
        <v>120</v>
      </c>
      <c r="E107" s="173"/>
      <c r="F107" s="173"/>
      <c r="G107" s="173"/>
      <c r="H107" s="173"/>
      <c r="I107" s="174"/>
      <c r="J107" s="175">
        <f>J828</f>
        <v>0</v>
      </c>
      <c r="K107" s="171"/>
      <c r="L107" s="176"/>
    </row>
    <row r="108" spans="2:12" s="10" customFormat="1" ht="19.899999999999999" customHeight="1">
      <c r="B108" s="170"/>
      <c r="C108" s="171"/>
      <c r="D108" s="172" t="s">
        <v>121</v>
      </c>
      <c r="E108" s="173"/>
      <c r="F108" s="173"/>
      <c r="G108" s="173"/>
      <c r="H108" s="173"/>
      <c r="I108" s="174"/>
      <c r="J108" s="175">
        <f>J866</f>
        <v>0</v>
      </c>
      <c r="K108" s="171"/>
      <c r="L108" s="176"/>
    </row>
    <row r="109" spans="2:12" s="10" customFormat="1" ht="19.899999999999999" customHeight="1">
      <c r="B109" s="170"/>
      <c r="C109" s="171"/>
      <c r="D109" s="172" t="s">
        <v>122</v>
      </c>
      <c r="E109" s="173"/>
      <c r="F109" s="173"/>
      <c r="G109" s="173"/>
      <c r="H109" s="173"/>
      <c r="I109" s="174"/>
      <c r="J109" s="175">
        <f>J878</f>
        <v>0</v>
      </c>
      <c r="K109" s="171"/>
      <c r="L109" s="176"/>
    </row>
    <row r="110" spans="2:12" s="10" customFormat="1" ht="19.899999999999999" customHeight="1">
      <c r="B110" s="170"/>
      <c r="C110" s="171"/>
      <c r="D110" s="172" t="s">
        <v>123</v>
      </c>
      <c r="E110" s="173"/>
      <c r="F110" s="173"/>
      <c r="G110" s="173"/>
      <c r="H110" s="173"/>
      <c r="I110" s="174"/>
      <c r="J110" s="175">
        <f>J887</f>
        <v>0</v>
      </c>
      <c r="K110" s="171"/>
      <c r="L110" s="176"/>
    </row>
    <row r="111" spans="2:12" s="10" customFormat="1" ht="19.899999999999999" customHeight="1">
      <c r="B111" s="170"/>
      <c r="C111" s="171"/>
      <c r="D111" s="172" t="s">
        <v>124</v>
      </c>
      <c r="E111" s="173"/>
      <c r="F111" s="173"/>
      <c r="G111" s="173"/>
      <c r="H111" s="173"/>
      <c r="I111" s="174"/>
      <c r="J111" s="175">
        <f>J896</f>
        <v>0</v>
      </c>
      <c r="K111" s="171"/>
      <c r="L111" s="176"/>
    </row>
    <row r="112" spans="2:12" s="10" customFormat="1" ht="19.899999999999999" customHeight="1">
      <c r="B112" s="170"/>
      <c r="C112" s="171"/>
      <c r="D112" s="172" t="s">
        <v>125</v>
      </c>
      <c r="E112" s="173"/>
      <c r="F112" s="173"/>
      <c r="G112" s="173"/>
      <c r="H112" s="173"/>
      <c r="I112" s="174"/>
      <c r="J112" s="175">
        <f>J932</f>
        <v>0</v>
      </c>
      <c r="K112" s="171"/>
      <c r="L112" s="176"/>
    </row>
    <row r="113" spans="1:31" s="10" customFormat="1" ht="19.899999999999999" customHeight="1">
      <c r="B113" s="170"/>
      <c r="C113" s="171"/>
      <c r="D113" s="172" t="s">
        <v>126</v>
      </c>
      <c r="E113" s="173"/>
      <c r="F113" s="173"/>
      <c r="G113" s="173"/>
      <c r="H113" s="173"/>
      <c r="I113" s="174"/>
      <c r="J113" s="175">
        <f>J941</f>
        <v>0</v>
      </c>
      <c r="K113" s="171"/>
      <c r="L113" s="176"/>
    </row>
    <row r="114" spans="1:31" s="10" customFormat="1" ht="19.899999999999999" customHeight="1">
      <c r="B114" s="170"/>
      <c r="C114" s="171"/>
      <c r="D114" s="172" t="s">
        <v>127</v>
      </c>
      <c r="E114" s="173"/>
      <c r="F114" s="173"/>
      <c r="G114" s="173"/>
      <c r="H114" s="173"/>
      <c r="I114" s="174"/>
      <c r="J114" s="175">
        <f>J989</f>
        <v>0</v>
      </c>
      <c r="K114" s="171"/>
      <c r="L114" s="176"/>
    </row>
    <row r="115" spans="1:31" s="10" customFormat="1" ht="19.899999999999999" customHeight="1">
      <c r="B115" s="170"/>
      <c r="C115" s="171"/>
      <c r="D115" s="172" t="s">
        <v>128</v>
      </c>
      <c r="E115" s="173"/>
      <c r="F115" s="173"/>
      <c r="G115" s="173"/>
      <c r="H115" s="173"/>
      <c r="I115" s="174"/>
      <c r="J115" s="175">
        <f>J1012</f>
        <v>0</v>
      </c>
      <c r="K115" s="171"/>
      <c r="L115" s="176"/>
    </row>
    <row r="116" spans="1:31" s="10" customFormat="1" ht="19.899999999999999" customHeight="1">
      <c r="B116" s="170"/>
      <c r="C116" s="171"/>
      <c r="D116" s="172" t="s">
        <v>129</v>
      </c>
      <c r="E116" s="173"/>
      <c r="F116" s="173"/>
      <c r="G116" s="173"/>
      <c r="H116" s="173"/>
      <c r="I116" s="174"/>
      <c r="J116" s="175">
        <f>J1038</f>
        <v>0</v>
      </c>
      <c r="K116" s="171"/>
      <c r="L116" s="176"/>
    </row>
    <row r="117" spans="1:31" s="10" customFormat="1" ht="19.899999999999999" customHeight="1">
      <c r="B117" s="170"/>
      <c r="C117" s="171"/>
      <c r="D117" s="172" t="s">
        <v>130</v>
      </c>
      <c r="E117" s="173"/>
      <c r="F117" s="173"/>
      <c r="G117" s="173"/>
      <c r="H117" s="173"/>
      <c r="I117" s="174"/>
      <c r="J117" s="175">
        <f>J1075</f>
        <v>0</v>
      </c>
      <c r="K117" s="171"/>
      <c r="L117" s="176"/>
    </row>
    <row r="118" spans="1:31" s="9" customFormat="1" ht="24.95" customHeight="1">
      <c r="B118" s="163"/>
      <c r="C118" s="164"/>
      <c r="D118" s="165" t="s">
        <v>131</v>
      </c>
      <c r="E118" s="166"/>
      <c r="F118" s="166"/>
      <c r="G118" s="166"/>
      <c r="H118" s="166"/>
      <c r="I118" s="167"/>
      <c r="J118" s="168">
        <f>J1095</f>
        <v>0</v>
      </c>
      <c r="K118" s="164"/>
      <c r="L118" s="169"/>
    </row>
    <row r="119" spans="1:31" s="10" customFormat="1" ht="19.899999999999999" customHeight="1">
      <c r="B119" s="170"/>
      <c r="C119" s="171"/>
      <c r="D119" s="172" t="s">
        <v>132</v>
      </c>
      <c r="E119" s="173"/>
      <c r="F119" s="173"/>
      <c r="G119" s="173"/>
      <c r="H119" s="173"/>
      <c r="I119" s="174"/>
      <c r="J119" s="175">
        <f>J1096</f>
        <v>0</v>
      </c>
      <c r="K119" s="171"/>
      <c r="L119" s="176"/>
    </row>
    <row r="120" spans="1:31" s="2" customFormat="1" ht="21.75" customHeight="1">
      <c r="A120" s="35"/>
      <c r="B120" s="36"/>
      <c r="C120" s="37"/>
      <c r="D120" s="37"/>
      <c r="E120" s="37"/>
      <c r="F120" s="37"/>
      <c r="G120" s="37"/>
      <c r="H120" s="37"/>
      <c r="I120" s="11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154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31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157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4.95" customHeight="1">
      <c r="A126" s="35"/>
      <c r="B126" s="36"/>
      <c r="C126" s="24" t="s">
        <v>133</v>
      </c>
      <c r="D126" s="37"/>
      <c r="E126" s="37"/>
      <c r="F126" s="37"/>
      <c r="G126" s="37"/>
      <c r="H126" s="37"/>
      <c r="I126" s="11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11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11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26" t="str">
        <f>E7</f>
        <v>Náchod, Zámecká 243, Bartoňova vila, obnova teras</v>
      </c>
      <c r="F129" s="327"/>
      <c r="G129" s="327"/>
      <c r="H129" s="327"/>
      <c r="I129" s="11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103</v>
      </c>
      <c r="D130" s="37"/>
      <c r="E130" s="37"/>
      <c r="F130" s="37"/>
      <c r="G130" s="37"/>
      <c r="H130" s="37"/>
      <c r="I130" s="11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298" t="str">
        <f>E9</f>
        <v>A - Uznatelné náklady</v>
      </c>
      <c r="F131" s="328"/>
      <c r="G131" s="328"/>
      <c r="H131" s="328"/>
      <c r="I131" s="11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20</v>
      </c>
      <c r="D133" s="37"/>
      <c r="E133" s="37"/>
      <c r="F133" s="28" t="str">
        <f>F12</f>
        <v>Zámecká 243, 547 01 Náchod</v>
      </c>
      <c r="G133" s="37"/>
      <c r="H133" s="37"/>
      <c r="I133" s="119" t="s">
        <v>22</v>
      </c>
      <c r="J133" s="67" t="str">
        <f>IF(J12="","",J12)</f>
        <v>11. 12. 2019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11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24</v>
      </c>
      <c r="D135" s="37"/>
      <c r="E135" s="37"/>
      <c r="F135" s="28" t="str">
        <f>E15</f>
        <v>Město Náchod</v>
      </c>
      <c r="G135" s="37"/>
      <c r="H135" s="37"/>
      <c r="I135" s="119" t="s">
        <v>32</v>
      </c>
      <c r="J135" s="33" t="str">
        <f>E21</f>
        <v>INRECO, s.r.o.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30</v>
      </c>
      <c r="D136" s="37"/>
      <c r="E136" s="37"/>
      <c r="F136" s="28" t="str">
        <f>IF(E18="","",E18)</f>
        <v>Vyplň údaj</v>
      </c>
      <c r="G136" s="37"/>
      <c r="H136" s="37"/>
      <c r="I136" s="119" t="s">
        <v>37</v>
      </c>
      <c r="J136" s="33" t="str">
        <f>E24</f>
        <v>BACing s.r.o.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11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77"/>
      <c r="B138" s="178"/>
      <c r="C138" s="179" t="s">
        <v>134</v>
      </c>
      <c r="D138" s="180" t="s">
        <v>67</v>
      </c>
      <c r="E138" s="180" t="s">
        <v>63</v>
      </c>
      <c r="F138" s="180" t="s">
        <v>64</v>
      </c>
      <c r="G138" s="180" t="s">
        <v>135</v>
      </c>
      <c r="H138" s="180" t="s">
        <v>136</v>
      </c>
      <c r="I138" s="181" t="s">
        <v>137</v>
      </c>
      <c r="J138" s="180" t="s">
        <v>107</v>
      </c>
      <c r="K138" s="182" t="s">
        <v>138</v>
      </c>
      <c r="L138" s="183"/>
      <c r="M138" s="76" t="s">
        <v>1</v>
      </c>
      <c r="N138" s="77" t="s">
        <v>46</v>
      </c>
      <c r="O138" s="77" t="s">
        <v>139</v>
      </c>
      <c r="P138" s="77" t="s">
        <v>140</v>
      </c>
      <c r="Q138" s="77" t="s">
        <v>141</v>
      </c>
      <c r="R138" s="77" t="s">
        <v>142</v>
      </c>
      <c r="S138" s="77" t="s">
        <v>143</v>
      </c>
      <c r="T138" s="78" t="s">
        <v>144</v>
      </c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</row>
    <row r="139" spans="1:65" s="2" customFormat="1" ht="22.9" customHeight="1">
      <c r="A139" s="35"/>
      <c r="B139" s="36"/>
      <c r="C139" s="83" t="s">
        <v>145</v>
      </c>
      <c r="D139" s="37"/>
      <c r="E139" s="37"/>
      <c r="F139" s="37"/>
      <c r="G139" s="37"/>
      <c r="H139" s="37"/>
      <c r="I139" s="117"/>
      <c r="J139" s="184">
        <f>BK139</f>
        <v>0</v>
      </c>
      <c r="K139" s="37"/>
      <c r="L139" s="40"/>
      <c r="M139" s="79"/>
      <c r="N139" s="185"/>
      <c r="O139" s="80"/>
      <c r="P139" s="186">
        <f>P140+P661+P1095</f>
        <v>0</v>
      </c>
      <c r="Q139" s="80"/>
      <c r="R139" s="186">
        <f>R140+R661+R1095</f>
        <v>102.93362078000001</v>
      </c>
      <c r="S139" s="80"/>
      <c r="T139" s="187">
        <f>T140+T661+T1095</f>
        <v>53.599299350000003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81</v>
      </c>
      <c r="AU139" s="18" t="s">
        <v>109</v>
      </c>
      <c r="BK139" s="188">
        <f>BK140+BK661+BK1095</f>
        <v>0</v>
      </c>
    </row>
    <row r="140" spans="1:65" s="12" customFormat="1" ht="25.9" customHeight="1">
      <c r="B140" s="189"/>
      <c r="C140" s="190"/>
      <c r="D140" s="191" t="s">
        <v>81</v>
      </c>
      <c r="E140" s="192" t="s">
        <v>146</v>
      </c>
      <c r="F140" s="192" t="s">
        <v>147</v>
      </c>
      <c r="G140" s="190"/>
      <c r="H140" s="190"/>
      <c r="I140" s="193"/>
      <c r="J140" s="194">
        <f>BK140</f>
        <v>0</v>
      </c>
      <c r="K140" s="190"/>
      <c r="L140" s="195"/>
      <c r="M140" s="196"/>
      <c r="N140" s="197"/>
      <c r="O140" s="197"/>
      <c r="P140" s="198">
        <f>P141+P150+P190+P227+P539+P650+P659</f>
        <v>0</v>
      </c>
      <c r="Q140" s="197"/>
      <c r="R140" s="198">
        <f>R141+R150+R190+R227+R539+R650+R659</f>
        <v>80.346535160000002</v>
      </c>
      <c r="S140" s="197"/>
      <c r="T140" s="199">
        <f>T141+T150+T190+T227+T539+T650+T659</f>
        <v>45.169516000000002</v>
      </c>
      <c r="AR140" s="200" t="s">
        <v>90</v>
      </c>
      <c r="AT140" s="201" t="s">
        <v>81</v>
      </c>
      <c r="AU140" s="201" t="s">
        <v>82</v>
      </c>
      <c r="AY140" s="200" t="s">
        <v>148</v>
      </c>
      <c r="BK140" s="202">
        <f>BK141+BK150+BK190+BK227+BK539+BK650+BK659</f>
        <v>0</v>
      </c>
    </row>
    <row r="141" spans="1:65" s="12" customFormat="1" ht="22.9" customHeight="1">
      <c r="B141" s="189"/>
      <c r="C141" s="190"/>
      <c r="D141" s="191" t="s">
        <v>81</v>
      </c>
      <c r="E141" s="203" t="s">
        <v>90</v>
      </c>
      <c r="F141" s="203" t="s">
        <v>149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SUM(P142:P149)</f>
        <v>0</v>
      </c>
      <c r="Q141" s="197"/>
      <c r="R141" s="198">
        <f>SUM(R142:R149)</f>
        <v>0</v>
      </c>
      <c r="S141" s="197"/>
      <c r="T141" s="199">
        <f>SUM(T142:T149)</f>
        <v>0</v>
      </c>
      <c r="AR141" s="200" t="s">
        <v>90</v>
      </c>
      <c r="AT141" s="201" t="s">
        <v>81</v>
      </c>
      <c r="AU141" s="201" t="s">
        <v>90</v>
      </c>
      <c r="AY141" s="200" t="s">
        <v>148</v>
      </c>
      <c r="BK141" s="202">
        <f>SUM(BK142:BK149)</f>
        <v>0</v>
      </c>
    </row>
    <row r="142" spans="1:65" s="2" customFormat="1" ht="16.5" customHeight="1">
      <c r="A142" s="35"/>
      <c r="B142" s="36"/>
      <c r="C142" s="205" t="s">
        <v>90</v>
      </c>
      <c r="D142" s="205" t="s">
        <v>150</v>
      </c>
      <c r="E142" s="206" t="s">
        <v>151</v>
      </c>
      <c r="F142" s="207" t="s">
        <v>152</v>
      </c>
      <c r="G142" s="208" t="s">
        <v>97</v>
      </c>
      <c r="H142" s="209">
        <v>19.285</v>
      </c>
      <c r="I142" s="210"/>
      <c r="J142" s="211">
        <f>ROUND(I142*H142,2)</f>
        <v>0</v>
      </c>
      <c r="K142" s="207" t="s">
        <v>153</v>
      </c>
      <c r="L142" s="40"/>
      <c r="M142" s="212" t="s">
        <v>1</v>
      </c>
      <c r="N142" s="213" t="s">
        <v>47</v>
      </c>
      <c r="O142" s="7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154</v>
      </c>
      <c r="AT142" s="216" t="s">
        <v>150</v>
      </c>
      <c r="AU142" s="216" t="s">
        <v>92</v>
      </c>
      <c r="AY142" s="18" t="s">
        <v>148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90</v>
      </c>
      <c r="BK142" s="217">
        <f>ROUND(I142*H142,2)</f>
        <v>0</v>
      </c>
      <c r="BL142" s="18" t="s">
        <v>154</v>
      </c>
      <c r="BM142" s="216" t="s">
        <v>155</v>
      </c>
    </row>
    <row r="143" spans="1:65" s="13" customFormat="1" ht="11.25">
      <c r="B143" s="218"/>
      <c r="C143" s="219"/>
      <c r="D143" s="220" t="s">
        <v>156</v>
      </c>
      <c r="E143" s="221" t="s">
        <v>1</v>
      </c>
      <c r="F143" s="222" t="s">
        <v>157</v>
      </c>
      <c r="G143" s="219"/>
      <c r="H143" s="221" t="s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156</v>
      </c>
      <c r="AU143" s="228" t="s">
        <v>92</v>
      </c>
      <c r="AV143" s="13" t="s">
        <v>90</v>
      </c>
      <c r="AW143" s="13" t="s">
        <v>36</v>
      </c>
      <c r="AX143" s="13" t="s">
        <v>82</v>
      </c>
      <c r="AY143" s="228" t="s">
        <v>148</v>
      </c>
    </row>
    <row r="144" spans="1:65" s="13" customFormat="1" ht="11.25">
      <c r="B144" s="218"/>
      <c r="C144" s="219"/>
      <c r="D144" s="220" t="s">
        <v>156</v>
      </c>
      <c r="E144" s="221" t="s">
        <v>1</v>
      </c>
      <c r="F144" s="222" t="s">
        <v>158</v>
      </c>
      <c r="G144" s="219"/>
      <c r="H144" s="221" t="s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156</v>
      </c>
      <c r="AU144" s="228" t="s">
        <v>92</v>
      </c>
      <c r="AV144" s="13" t="s">
        <v>90</v>
      </c>
      <c r="AW144" s="13" t="s">
        <v>36</v>
      </c>
      <c r="AX144" s="13" t="s">
        <v>82</v>
      </c>
      <c r="AY144" s="228" t="s">
        <v>148</v>
      </c>
    </row>
    <row r="145" spans="1:65" s="13" customFormat="1" ht="11.25">
      <c r="B145" s="218"/>
      <c r="C145" s="219"/>
      <c r="D145" s="220" t="s">
        <v>156</v>
      </c>
      <c r="E145" s="221" t="s">
        <v>1</v>
      </c>
      <c r="F145" s="222" t="s">
        <v>159</v>
      </c>
      <c r="G145" s="219"/>
      <c r="H145" s="221" t="s">
        <v>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156</v>
      </c>
      <c r="AU145" s="228" t="s">
        <v>92</v>
      </c>
      <c r="AV145" s="13" t="s">
        <v>90</v>
      </c>
      <c r="AW145" s="13" t="s">
        <v>36</v>
      </c>
      <c r="AX145" s="13" t="s">
        <v>82</v>
      </c>
      <c r="AY145" s="228" t="s">
        <v>148</v>
      </c>
    </row>
    <row r="146" spans="1:65" s="13" customFormat="1" ht="11.25">
      <c r="B146" s="218"/>
      <c r="C146" s="219"/>
      <c r="D146" s="220" t="s">
        <v>156</v>
      </c>
      <c r="E146" s="221" t="s">
        <v>1</v>
      </c>
      <c r="F146" s="222" t="s">
        <v>160</v>
      </c>
      <c r="G146" s="219"/>
      <c r="H146" s="221" t="s">
        <v>1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156</v>
      </c>
      <c r="AU146" s="228" t="s">
        <v>92</v>
      </c>
      <c r="AV146" s="13" t="s">
        <v>90</v>
      </c>
      <c r="AW146" s="13" t="s">
        <v>36</v>
      </c>
      <c r="AX146" s="13" t="s">
        <v>82</v>
      </c>
      <c r="AY146" s="228" t="s">
        <v>148</v>
      </c>
    </row>
    <row r="147" spans="1:65" s="14" customFormat="1" ht="11.25">
      <c r="B147" s="229"/>
      <c r="C147" s="230"/>
      <c r="D147" s="220" t="s">
        <v>156</v>
      </c>
      <c r="E147" s="231" t="s">
        <v>1</v>
      </c>
      <c r="F147" s="232" t="s">
        <v>161</v>
      </c>
      <c r="G147" s="230"/>
      <c r="H147" s="233">
        <v>18.190999999999999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156</v>
      </c>
      <c r="AU147" s="239" t="s">
        <v>92</v>
      </c>
      <c r="AV147" s="14" t="s">
        <v>92</v>
      </c>
      <c r="AW147" s="14" t="s">
        <v>36</v>
      </c>
      <c r="AX147" s="14" t="s">
        <v>82</v>
      </c>
      <c r="AY147" s="239" t="s">
        <v>148</v>
      </c>
    </row>
    <row r="148" spans="1:65" s="14" customFormat="1" ht="11.25">
      <c r="B148" s="229"/>
      <c r="C148" s="230"/>
      <c r="D148" s="220" t="s">
        <v>156</v>
      </c>
      <c r="E148" s="231" t="s">
        <v>1</v>
      </c>
      <c r="F148" s="232" t="s">
        <v>162</v>
      </c>
      <c r="G148" s="230"/>
      <c r="H148" s="233">
        <v>1.0940000000000001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156</v>
      </c>
      <c r="AU148" s="239" t="s">
        <v>92</v>
      </c>
      <c r="AV148" s="14" t="s">
        <v>92</v>
      </c>
      <c r="AW148" s="14" t="s">
        <v>36</v>
      </c>
      <c r="AX148" s="14" t="s">
        <v>82</v>
      </c>
      <c r="AY148" s="239" t="s">
        <v>148</v>
      </c>
    </row>
    <row r="149" spans="1:65" s="15" customFormat="1" ht="11.25">
      <c r="B149" s="240"/>
      <c r="C149" s="241"/>
      <c r="D149" s="220" t="s">
        <v>156</v>
      </c>
      <c r="E149" s="242" t="s">
        <v>1</v>
      </c>
      <c r="F149" s="243" t="s">
        <v>163</v>
      </c>
      <c r="G149" s="241"/>
      <c r="H149" s="244">
        <v>19.285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156</v>
      </c>
      <c r="AU149" s="250" t="s">
        <v>92</v>
      </c>
      <c r="AV149" s="15" t="s">
        <v>154</v>
      </c>
      <c r="AW149" s="15" t="s">
        <v>36</v>
      </c>
      <c r="AX149" s="15" t="s">
        <v>90</v>
      </c>
      <c r="AY149" s="250" t="s">
        <v>148</v>
      </c>
    </row>
    <row r="150" spans="1:65" s="12" customFormat="1" ht="22.9" customHeight="1">
      <c r="B150" s="189"/>
      <c r="C150" s="190"/>
      <c r="D150" s="191" t="s">
        <v>81</v>
      </c>
      <c r="E150" s="203" t="s">
        <v>164</v>
      </c>
      <c r="F150" s="203" t="s">
        <v>165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SUM(P151:P189)</f>
        <v>0</v>
      </c>
      <c r="Q150" s="197"/>
      <c r="R150" s="198">
        <f>SUM(R151:R189)</f>
        <v>13.677405449999998</v>
      </c>
      <c r="S150" s="197"/>
      <c r="T150" s="199">
        <f>SUM(T151:T189)</f>
        <v>0</v>
      </c>
      <c r="AR150" s="200" t="s">
        <v>90</v>
      </c>
      <c r="AT150" s="201" t="s">
        <v>81</v>
      </c>
      <c r="AU150" s="201" t="s">
        <v>90</v>
      </c>
      <c r="AY150" s="200" t="s">
        <v>148</v>
      </c>
      <c r="BK150" s="202">
        <f>SUM(BK151:BK189)</f>
        <v>0</v>
      </c>
    </row>
    <row r="151" spans="1:65" s="2" customFormat="1" ht="24" customHeight="1">
      <c r="A151" s="35"/>
      <c r="B151" s="36"/>
      <c r="C151" s="205" t="s">
        <v>92</v>
      </c>
      <c r="D151" s="205" t="s">
        <v>150</v>
      </c>
      <c r="E151" s="206" t="s">
        <v>166</v>
      </c>
      <c r="F151" s="207" t="s">
        <v>167</v>
      </c>
      <c r="G151" s="208" t="s">
        <v>168</v>
      </c>
      <c r="H151" s="209">
        <v>26</v>
      </c>
      <c r="I151" s="210"/>
      <c r="J151" s="211">
        <f>ROUND(I151*H151,2)</f>
        <v>0</v>
      </c>
      <c r="K151" s="207" t="s">
        <v>153</v>
      </c>
      <c r="L151" s="40"/>
      <c r="M151" s="212" t="s">
        <v>1</v>
      </c>
      <c r="N151" s="213" t="s">
        <v>47</v>
      </c>
      <c r="O151" s="72"/>
      <c r="P151" s="214">
        <f>O151*H151</f>
        <v>0</v>
      </c>
      <c r="Q151" s="214">
        <v>7.3669999999999999E-2</v>
      </c>
      <c r="R151" s="214">
        <f>Q151*H151</f>
        <v>1.9154199999999999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154</v>
      </c>
      <c r="AT151" s="216" t="s">
        <v>150</v>
      </c>
      <c r="AU151" s="216" t="s">
        <v>92</v>
      </c>
      <c r="AY151" s="18" t="s">
        <v>148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90</v>
      </c>
      <c r="BK151" s="217">
        <f>ROUND(I151*H151,2)</f>
        <v>0</v>
      </c>
      <c r="BL151" s="18" t="s">
        <v>154</v>
      </c>
      <c r="BM151" s="216" t="s">
        <v>169</v>
      </c>
    </row>
    <row r="152" spans="1:65" s="13" customFormat="1" ht="11.25">
      <c r="B152" s="218"/>
      <c r="C152" s="219"/>
      <c r="D152" s="220" t="s">
        <v>156</v>
      </c>
      <c r="E152" s="221" t="s">
        <v>1</v>
      </c>
      <c r="F152" s="222" t="s">
        <v>157</v>
      </c>
      <c r="G152" s="219"/>
      <c r="H152" s="221" t="s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156</v>
      </c>
      <c r="AU152" s="228" t="s">
        <v>92</v>
      </c>
      <c r="AV152" s="13" t="s">
        <v>90</v>
      </c>
      <c r="AW152" s="13" t="s">
        <v>36</v>
      </c>
      <c r="AX152" s="13" t="s">
        <v>82</v>
      </c>
      <c r="AY152" s="228" t="s">
        <v>148</v>
      </c>
    </row>
    <row r="153" spans="1:65" s="13" customFormat="1" ht="11.25">
      <c r="B153" s="218"/>
      <c r="C153" s="219"/>
      <c r="D153" s="220" t="s">
        <v>156</v>
      </c>
      <c r="E153" s="221" t="s">
        <v>1</v>
      </c>
      <c r="F153" s="222" t="s">
        <v>170</v>
      </c>
      <c r="G153" s="219"/>
      <c r="H153" s="221" t="s">
        <v>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156</v>
      </c>
      <c r="AU153" s="228" t="s">
        <v>92</v>
      </c>
      <c r="AV153" s="13" t="s">
        <v>90</v>
      </c>
      <c r="AW153" s="13" t="s">
        <v>36</v>
      </c>
      <c r="AX153" s="13" t="s">
        <v>82</v>
      </c>
      <c r="AY153" s="228" t="s">
        <v>148</v>
      </c>
    </row>
    <row r="154" spans="1:65" s="14" customFormat="1" ht="11.25">
      <c r="B154" s="229"/>
      <c r="C154" s="230"/>
      <c r="D154" s="220" t="s">
        <v>156</v>
      </c>
      <c r="E154" s="231" t="s">
        <v>1</v>
      </c>
      <c r="F154" s="232" t="s">
        <v>171</v>
      </c>
      <c r="G154" s="230"/>
      <c r="H154" s="233">
        <v>26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156</v>
      </c>
      <c r="AU154" s="239" t="s">
        <v>92</v>
      </c>
      <c r="AV154" s="14" t="s">
        <v>92</v>
      </c>
      <c r="AW154" s="14" t="s">
        <v>36</v>
      </c>
      <c r="AX154" s="14" t="s">
        <v>82</v>
      </c>
      <c r="AY154" s="239" t="s">
        <v>148</v>
      </c>
    </row>
    <row r="155" spans="1:65" s="15" customFormat="1" ht="11.25">
      <c r="B155" s="240"/>
      <c r="C155" s="241"/>
      <c r="D155" s="220" t="s">
        <v>156</v>
      </c>
      <c r="E155" s="242" t="s">
        <v>1</v>
      </c>
      <c r="F155" s="243" t="s">
        <v>163</v>
      </c>
      <c r="G155" s="241"/>
      <c r="H155" s="244">
        <v>26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156</v>
      </c>
      <c r="AU155" s="250" t="s">
        <v>92</v>
      </c>
      <c r="AV155" s="15" t="s">
        <v>154</v>
      </c>
      <c r="AW155" s="15" t="s">
        <v>36</v>
      </c>
      <c r="AX155" s="15" t="s">
        <v>90</v>
      </c>
      <c r="AY155" s="250" t="s">
        <v>148</v>
      </c>
    </row>
    <row r="156" spans="1:65" s="2" customFormat="1" ht="24" customHeight="1">
      <c r="A156" s="35"/>
      <c r="B156" s="36"/>
      <c r="C156" s="205" t="s">
        <v>164</v>
      </c>
      <c r="D156" s="205" t="s">
        <v>150</v>
      </c>
      <c r="E156" s="206" t="s">
        <v>172</v>
      </c>
      <c r="F156" s="207" t="s">
        <v>173</v>
      </c>
      <c r="G156" s="208" t="s">
        <v>174</v>
      </c>
      <c r="H156" s="209">
        <v>0.25900000000000001</v>
      </c>
      <c r="I156" s="210"/>
      <c r="J156" s="211">
        <f>ROUND(I156*H156,2)</f>
        <v>0</v>
      </c>
      <c r="K156" s="207" t="s">
        <v>153</v>
      </c>
      <c r="L156" s="40"/>
      <c r="M156" s="212" t="s">
        <v>1</v>
      </c>
      <c r="N156" s="213" t="s">
        <v>47</v>
      </c>
      <c r="O156" s="72"/>
      <c r="P156" s="214">
        <f>O156*H156</f>
        <v>0</v>
      </c>
      <c r="Q156" s="214">
        <v>1.8774999999999999</v>
      </c>
      <c r="R156" s="214">
        <f>Q156*H156</f>
        <v>0.4862725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154</v>
      </c>
      <c r="AT156" s="216" t="s">
        <v>150</v>
      </c>
      <c r="AU156" s="216" t="s">
        <v>92</v>
      </c>
      <c r="AY156" s="18" t="s">
        <v>148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90</v>
      </c>
      <c r="BK156" s="217">
        <f>ROUND(I156*H156,2)</f>
        <v>0</v>
      </c>
      <c r="BL156" s="18" t="s">
        <v>154</v>
      </c>
      <c r="BM156" s="216" t="s">
        <v>175</v>
      </c>
    </row>
    <row r="157" spans="1:65" s="14" customFormat="1" ht="11.25">
      <c r="B157" s="229"/>
      <c r="C157" s="230"/>
      <c r="D157" s="220" t="s">
        <v>156</v>
      </c>
      <c r="E157" s="231" t="s">
        <v>1</v>
      </c>
      <c r="F157" s="232" t="s">
        <v>176</v>
      </c>
      <c r="G157" s="230"/>
      <c r="H157" s="233">
        <v>0.25900000000000001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156</v>
      </c>
      <c r="AU157" s="239" t="s">
        <v>92</v>
      </c>
      <c r="AV157" s="14" t="s">
        <v>92</v>
      </c>
      <c r="AW157" s="14" t="s">
        <v>36</v>
      </c>
      <c r="AX157" s="14" t="s">
        <v>82</v>
      </c>
      <c r="AY157" s="239" t="s">
        <v>148</v>
      </c>
    </row>
    <row r="158" spans="1:65" s="15" customFormat="1" ht="11.25">
      <c r="B158" s="240"/>
      <c r="C158" s="241"/>
      <c r="D158" s="220" t="s">
        <v>156</v>
      </c>
      <c r="E158" s="242" t="s">
        <v>1</v>
      </c>
      <c r="F158" s="243" t="s">
        <v>163</v>
      </c>
      <c r="G158" s="241"/>
      <c r="H158" s="244">
        <v>0.25900000000000001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156</v>
      </c>
      <c r="AU158" s="250" t="s">
        <v>92</v>
      </c>
      <c r="AV158" s="15" t="s">
        <v>154</v>
      </c>
      <c r="AW158" s="15" t="s">
        <v>36</v>
      </c>
      <c r="AX158" s="15" t="s">
        <v>90</v>
      </c>
      <c r="AY158" s="250" t="s">
        <v>148</v>
      </c>
    </row>
    <row r="159" spans="1:65" s="2" customFormat="1" ht="24" customHeight="1">
      <c r="A159" s="35"/>
      <c r="B159" s="36"/>
      <c r="C159" s="205" t="s">
        <v>154</v>
      </c>
      <c r="D159" s="205" t="s">
        <v>150</v>
      </c>
      <c r="E159" s="206" t="s">
        <v>177</v>
      </c>
      <c r="F159" s="207" t="s">
        <v>178</v>
      </c>
      <c r="G159" s="208" t="s">
        <v>97</v>
      </c>
      <c r="H159" s="209">
        <v>19.5</v>
      </c>
      <c r="I159" s="210"/>
      <c r="J159" s="211">
        <f>ROUND(I159*H159,2)</f>
        <v>0</v>
      </c>
      <c r="K159" s="207" t="s">
        <v>153</v>
      </c>
      <c r="L159" s="40"/>
      <c r="M159" s="212" t="s">
        <v>1</v>
      </c>
      <c r="N159" s="213" t="s">
        <v>47</v>
      </c>
      <c r="O159" s="72"/>
      <c r="P159" s="214">
        <f>O159*H159</f>
        <v>0</v>
      </c>
      <c r="Q159" s="214">
        <v>0.48402000000000001</v>
      </c>
      <c r="R159" s="214">
        <f>Q159*H159</f>
        <v>9.4383900000000001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154</v>
      </c>
      <c r="AT159" s="216" t="s">
        <v>150</v>
      </c>
      <c r="AU159" s="216" t="s">
        <v>92</v>
      </c>
      <c r="AY159" s="18" t="s">
        <v>148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90</v>
      </c>
      <c r="BK159" s="217">
        <f>ROUND(I159*H159,2)</f>
        <v>0</v>
      </c>
      <c r="BL159" s="18" t="s">
        <v>154</v>
      </c>
      <c r="BM159" s="216" t="s">
        <v>179</v>
      </c>
    </row>
    <row r="160" spans="1:65" s="13" customFormat="1" ht="11.25">
      <c r="B160" s="218"/>
      <c r="C160" s="219"/>
      <c r="D160" s="220" t="s">
        <v>156</v>
      </c>
      <c r="E160" s="221" t="s">
        <v>1</v>
      </c>
      <c r="F160" s="222" t="s">
        <v>157</v>
      </c>
      <c r="G160" s="219"/>
      <c r="H160" s="221" t="s">
        <v>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156</v>
      </c>
      <c r="AU160" s="228" t="s">
        <v>92</v>
      </c>
      <c r="AV160" s="13" t="s">
        <v>90</v>
      </c>
      <c r="AW160" s="13" t="s">
        <v>36</v>
      </c>
      <c r="AX160" s="13" t="s">
        <v>82</v>
      </c>
      <c r="AY160" s="228" t="s">
        <v>148</v>
      </c>
    </row>
    <row r="161" spans="1:65" s="13" customFormat="1" ht="11.25">
      <c r="B161" s="218"/>
      <c r="C161" s="219"/>
      <c r="D161" s="220" t="s">
        <v>156</v>
      </c>
      <c r="E161" s="221" t="s">
        <v>1</v>
      </c>
      <c r="F161" s="222" t="s">
        <v>170</v>
      </c>
      <c r="G161" s="219"/>
      <c r="H161" s="221" t="s">
        <v>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156</v>
      </c>
      <c r="AU161" s="228" t="s">
        <v>92</v>
      </c>
      <c r="AV161" s="13" t="s">
        <v>90</v>
      </c>
      <c r="AW161" s="13" t="s">
        <v>36</v>
      </c>
      <c r="AX161" s="13" t="s">
        <v>82</v>
      </c>
      <c r="AY161" s="228" t="s">
        <v>148</v>
      </c>
    </row>
    <row r="162" spans="1:65" s="13" customFormat="1" ht="11.25">
      <c r="B162" s="218"/>
      <c r="C162" s="219"/>
      <c r="D162" s="220" t="s">
        <v>156</v>
      </c>
      <c r="E162" s="221" t="s">
        <v>1</v>
      </c>
      <c r="F162" s="222" t="s">
        <v>160</v>
      </c>
      <c r="G162" s="219"/>
      <c r="H162" s="221" t="s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156</v>
      </c>
      <c r="AU162" s="228" t="s">
        <v>92</v>
      </c>
      <c r="AV162" s="13" t="s">
        <v>90</v>
      </c>
      <c r="AW162" s="13" t="s">
        <v>36</v>
      </c>
      <c r="AX162" s="13" t="s">
        <v>82</v>
      </c>
      <c r="AY162" s="228" t="s">
        <v>148</v>
      </c>
    </row>
    <row r="163" spans="1:65" s="13" customFormat="1" ht="11.25">
      <c r="B163" s="218"/>
      <c r="C163" s="219"/>
      <c r="D163" s="220" t="s">
        <v>156</v>
      </c>
      <c r="E163" s="221" t="s">
        <v>1</v>
      </c>
      <c r="F163" s="222" t="s">
        <v>180</v>
      </c>
      <c r="G163" s="219"/>
      <c r="H163" s="221" t="s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156</v>
      </c>
      <c r="AU163" s="228" t="s">
        <v>92</v>
      </c>
      <c r="AV163" s="13" t="s">
        <v>90</v>
      </c>
      <c r="AW163" s="13" t="s">
        <v>36</v>
      </c>
      <c r="AX163" s="13" t="s">
        <v>82</v>
      </c>
      <c r="AY163" s="228" t="s">
        <v>148</v>
      </c>
    </row>
    <row r="164" spans="1:65" s="14" customFormat="1" ht="11.25">
      <c r="B164" s="229"/>
      <c r="C164" s="230"/>
      <c r="D164" s="220" t="s">
        <v>156</v>
      </c>
      <c r="E164" s="231" t="s">
        <v>1</v>
      </c>
      <c r="F164" s="232" t="s">
        <v>181</v>
      </c>
      <c r="G164" s="230"/>
      <c r="H164" s="233">
        <v>19.5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156</v>
      </c>
      <c r="AU164" s="239" t="s">
        <v>92</v>
      </c>
      <c r="AV164" s="14" t="s">
        <v>92</v>
      </c>
      <c r="AW164" s="14" t="s">
        <v>36</v>
      </c>
      <c r="AX164" s="14" t="s">
        <v>82</v>
      </c>
      <c r="AY164" s="239" t="s">
        <v>148</v>
      </c>
    </row>
    <row r="165" spans="1:65" s="15" customFormat="1" ht="11.25">
      <c r="B165" s="240"/>
      <c r="C165" s="241"/>
      <c r="D165" s="220" t="s">
        <v>156</v>
      </c>
      <c r="E165" s="242" t="s">
        <v>1</v>
      </c>
      <c r="F165" s="243" t="s">
        <v>163</v>
      </c>
      <c r="G165" s="241"/>
      <c r="H165" s="244">
        <v>19.5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156</v>
      </c>
      <c r="AU165" s="250" t="s">
        <v>92</v>
      </c>
      <c r="AV165" s="15" t="s">
        <v>154</v>
      </c>
      <c r="AW165" s="15" t="s">
        <v>36</v>
      </c>
      <c r="AX165" s="15" t="s">
        <v>90</v>
      </c>
      <c r="AY165" s="250" t="s">
        <v>148</v>
      </c>
    </row>
    <row r="166" spans="1:65" s="2" customFormat="1" ht="24" customHeight="1">
      <c r="A166" s="35"/>
      <c r="B166" s="36"/>
      <c r="C166" s="205" t="s">
        <v>182</v>
      </c>
      <c r="D166" s="205" t="s">
        <v>150</v>
      </c>
      <c r="E166" s="206" t="s">
        <v>183</v>
      </c>
      <c r="F166" s="207" t="s">
        <v>184</v>
      </c>
      <c r="G166" s="208" t="s">
        <v>174</v>
      </c>
      <c r="H166" s="209">
        <v>0.71699999999999997</v>
      </c>
      <c r="I166" s="210"/>
      <c r="J166" s="211">
        <f>ROUND(I166*H166,2)</f>
        <v>0</v>
      </c>
      <c r="K166" s="207" t="s">
        <v>153</v>
      </c>
      <c r="L166" s="40"/>
      <c r="M166" s="212" t="s">
        <v>1</v>
      </c>
      <c r="N166" s="213" t="s">
        <v>47</v>
      </c>
      <c r="O166" s="72"/>
      <c r="P166" s="214">
        <f>O166*H166</f>
        <v>0</v>
      </c>
      <c r="Q166" s="214">
        <v>2.4533100000000001</v>
      </c>
      <c r="R166" s="214">
        <f>Q166*H166</f>
        <v>1.7590232699999999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154</v>
      </c>
      <c r="AT166" s="216" t="s">
        <v>150</v>
      </c>
      <c r="AU166" s="216" t="s">
        <v>92</v>
      </c>
      <c r="AY166" s="18" t="s">
        <v>148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90</v>
      </c>
      <c r="BK166" s="217">
        <f>ROUND(I166*H166,2)</f>
        <v>0</v>
      </c>
      <c r="BL166" s="18" t="s">
        <v>154</v>
      </c>
      <c r="BM166" s="216" t="s">
        <v>185</v>
      </c>
    </row>
    <row r="167" spans="1:65" s="13" customFormat="1" ht="11.25">
      <c r="B167" s="218"/>
      <c r="C167" s="219"/>
      <c r="D167" s="220" t="s">
        <v>156</v>
      </c>
      <c r="E167" s="221" t="s">
        <v>1</v>
      </c>
      <c r="F167" s="222" t="s">
        <v>157</v>
      </c>
      <c r="G167" s="219"/>
      <c r="H167" s="221" t="s">
        <v>1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156</v>
      </c>
      <c r="AU167" s="228" t="s">
        <v>92</v>
      </c>
      <c r="AV167" s="13" t="s">
        <v>90</v>
      </c>
      <c r="AW167" s="13" t="s">
        <v>36</v>
      </c>
      <c r="AX167" s="13" t="s">
        <v>82</v>
      </c>
      <c r="AY167" s="228" t="s">
        <v>148</v>
      </c>
    </row>
    <row r="168" spans="1:65" s="13" customFormat="1" ht="11.25">
      <c r="B168" s="218"/>
      <c r="C168" s="219"/>
      <c r="D168" s="220" t="s">
        <v>156</v>
      </c>
      <c r="E168" s="221" t="s">
        <v>1</v>
      </c>
      <c r="F168" s="222" t="s">
        <v>170</v>
      </c>
      <c r="G168" s="219"/>
      <c r="H168" s="221" t="s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156</v>
      </c>
      <c r="AU168" s="228" t="s">
        <v>92</v>
      </c>
      <c r="AV168" s="13" t="s">
        <v>90</v>
      </c>
      <c r="AW168" s="13" t="s">
        <v>36</v>
      </c>
      <c r="AX168" s="13" t="s">
        <v>82</v>
      </c>
      <c r="AY168" s="228" t="s">
        <v>148</v>
      </c>
    </row>
    <row r="169" spans="1:65" s="13" customFormat="1" ht="11.25">
      <c r="B169" s="218"/>
      <c r="C169" s="219"/>
      <c r="D169" s="220" t="s">
        <v>156</v>
      </c>
      <c r="E169" s="221" t="s">
        <v>1</v>
      </c>
      <c r="F169" s="222" t="s">
        <v>160</v>
      </c>
      <c r="G169" s="219"/>
      <c r="H169" s="221" t="s">
        <v>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156</v>
      </c>
      <c r="AU169" s="228" t="s">
        <v>92</v>
      </c>
      <c r="AV169" s="13" t="s">
        <v>90</v>
      </c>
      <c r="AW169" s="13" t="s">
        <v>36</v>
      </c>
      <c r="AX169" s="13" t="s">
        <v>82</v>
      </c>
      <c r="AY169" s="228" t="s">
        <v>148</v>
      </c>
    </row>
    <row r="170" spans="1:65" s="13" customFormat="1" ht="11.25">
      <c r="B170" s="218"/>
      <c r="C170" s="219"/>
      <c r="D170" s="220" t="s">
        <v>156</v>
      </c>
      <c r="E170" s="221" t="s">
        <v>1</v>
      </c>
      <c r="F170" s="222" t="s">
        <v>180</v>
      </c>
      <c r="G170" s="219"/>
      <c r="H170" s="221" t="s">
        <v>1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156</v>
      </c>
      <c r="AU170" s="228" t="s">
        <v>92</v>
      </c>
      <c r="AV170" s="13" t="s">
        <v>90</v>
      </c>
      <c r="AW170" s="13" t="s">
        <v>36</v>
      </c>
      <c r="AX170" s="13" t="s">
        <v>82</v>
      </c>
      <c r="AY170" s="228" t="s">
        <v>148</v>
      </c>
    </row>
    <row r="171" spans="1:65" s="13" customFormat="1" ht="11.25">
      <c r="B171" s="218"/>
      <c r="C171" s="219"/>
      <c r="D171" s="220" t="s">
        <v>156</v>
      </c>
      <c r="E171" s="221" t="s">
        <v>1</v>
      </c>
      <c r="F171" s="222" t="s">
        <v>186</v>
      </c>
      <c r="G171" s="219"/>
      <c r="H171" s="221" t="s">
        <v>1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156</v>
      </c>
      <c r="AU171" s="228" t="s">
        <v>92</v>
      </c>
      <c r="AV171" s="13" t="s">
        <v>90</v>
      </c>
      <c r="AW171" s="13" t="s">
        <v>36</v>
      </c>
      <c r="AX171" s="13" t="s">
        <v>82</v>
      </c>
      <c r="AY171" s="228" t="s">
        <v>148</v>
      </c>
    </row>
    <row r="172" spans="1:65" s="14" customFormat="1" ht="11.25">
      <c r="B172" s="229"/>
      <c r="C172" s="230"/>
      <c r="D172" s="220" t="s">
        <v>156</v>
      </c>
      <c r="E172" s="231" t="s">
        <v>1</v>
      </c>
      <c r="F172" s="232" t="s">
        <v>187</v>
      </c>
      <c r="G172" s="230"/>
      <c r="H172" s="233">
        <v>0.71699999999999997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156</v>
      </c>
      <c r="AU172" s="239" t="s">
        <v>92</v>
      </c>
      <c r="AV172" s="14" t="s">
        <v>92</v>
      </c>
      <c r="AW172" s="14" t="s">
        <v>36</v>
      </c>
      <c r="AX172" s="14" t="s">
        <v>82</v>
      </c>
      <c r="AY172" s="239" t="s">
        <v>148</v>
      </c>
    </row>
    <row r="173" spans="1:65" s="15" customFormat="1" ht="11.25">
      <c r="B173" s="240"/>
      <c r="C173" s="241"/>
      <c r="D173" s="220" t="s">
        <v>156</v>
      </c>
      <c r="E173" s="242" t="s">
        <v>1</v>
      </c>
      <c r="F173" s="243" t="s">
        <v>163</v>
      </c>
      <c r="G173" s="241"/>
      <c r="H173" s="244">
        <v>0.71699999999999997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156</v>
      </c>
      <c r="AU173" s="250" t="s">
        <v>92</v>
      </c>
      <c r="AV173" s="15" t="s">
        <v>154</v>
      </c>
      <c r="AW173" s="15" t="s">
        <v>36</v>
      </c>
      <c r="AX173" s="15" t="s">
        <v>90</v>
      </c>
      <c r="AY173" s="250" t="s">
        <v>148</v>
      </c>
    </row>
    <row r="174" spans="1:65" s="2" customFormat="1" ht="24" customHeight="1">
      <c r="A174" s="35"/>
      <c r="B174" s="36"/>
      <c r="C174" s="205" t="s">
        <v>188</v>
      </c>
      <c r="D174" s="205" t="s">
        <v>150</v>
      </c>
      <c r="E174" s="206" t="s">
        <v>189</v>
      </c>
      <c r="F174" s="207" t="s">
        <v>190</v>
      </c>
      <c r="G174" s="208" t="s">
        <v>97</v>
      </c>
      <c r="H174" s="209">
        <v>7.8</v>
      </c>
      <c r="I174" s="210"/>
      <c r="J174" s="211">
        <f>ROUND(I174*H174,2)</f>
        <v>0</v>
      </c>
      <c r="K174" s="207" t="s">
        <v>153</v>
      </c>
      <c r="L174" s="40"/>
      <c r="M174" s="212" t="s">
        <v>1</v>
      </c>
      <c r="N174" s="213" t="s">
        <v>47</v>
      </c>
      <c r="O174" s="72"/>
      <c r="P174" s="214">
        <f>O174*H174</f>
        <v>0</v>
      </c>
      <c r="Q174" s="214">
        <v>1.42E-3</v>
      </c>
      <c r="R174" s="214">
        <f>Q174*H174</f>
        <v>1.1076000000000001E-2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154</v>
      </c>
      <c r="AT174" s="216" t="s">
        <v>150</v>
      </c>
      <c r="AU174" s="216" t="s">
        <v>92</v>
      </c>
      <c r="AY174" s="18" t="s">
        <v>148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90</v>
      </c>
      <c r="BK174" s="217">
        <f>ROUND(I174*H174,2)</f>
        <v>0</v>
      </c>
      <c r="BL174" s="18" t="s">
        <v>154</v>
      </c>
      <c r="BM174" s="216" t="s">
        <v>191</v>
      </c>
    </row>
    <row r="175" spans="1:65" s="13" customFormat="1" ht="11.25">
      <c r="B175" s="218"/>
      <c r="C175" s="219"/>
      <c r="D175" s="220" t="s">
        <v>156</v>
      </c>
      <c r="E175" s="221" t="s">
        <v>1</v>
      </c>
      <c r="F175" s="222" t="s">
        <v>157</v>
      </c>
      <c r="G175" s="219"/>
      <c r="H175" s="221" t="s">
        <v>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156</v>
      </c>
      <c r="AU175" s="228" t="s">
        <v>92</v>
      </c>
      <c r="AV175" s="13" t="s">
        <v>90</v>
      </c>
      <c r="AW175" s="13" t="s">
        <v>36</v>
      </c>
      <c r="AX175" s="13" t="s">
        <v>82</v>
      </c>
      <c r="AY175" s="228" t="s">
        <v>148</v>
      </c>
    </row>
    <row r="176" spans="1:65" s="13" customFormat="1" ht="11.25">
      <c r="B176" s="218"/>
      <c r="C176" s="219"/>
      <c r="D176" s="220" t="s">
        <v>156</v>
      </c>
      <c r="E176" s="221" t="s">
        <v>1</v>
      </c>
      <c r="F176" s="222" t="s">
        <v>170</v>
      </c>
      <c r="G176" s="219"/>
      <c r="H176" s="221" t="s">
        <v>1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156</v>
      </c>
      <c r="AU176" s="228" t="s">
        <v>92</v>
      </c>
      <c r="AV176" s="13" t="s">
        <v>90</v>
      </c>
      <c r="AW176" s="13" t="s">
        <v>36</v>
      </c>
      <c r="AX176" s="13" t="s">
        <v>82</v>
      </c>
      <c r="AY176" s="228" t="s">
        <v>148</v>
      </c>
    </row>
    <row r="177" spans="1:65" s="13" customFormat="1" ht="11.25">
      <c r="B177" s="218"/>
      <c r="C177" s="219"/>
      <c r="D177" s="220" t="s">
        <v>156</v>
      </c>
      <c r="E177" s="221" t="s">
        <v>1</v>
      </c>
      <c r="F177" s="222" t="s">
        <v>160</v>
      </c>
      <c r="G177" s="219"/>
      <c r="H177" s="221" t="s">
        <v>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156</v>
      </c>
      <c r="AU177" s="228" t="s">
        <v>92</v>
      </c>
      <c r="AV177" s="13" t="s">
        <v>90</v>
      </c>
      <c r="AW177" s="13" t="s">
        <v>36</v>
      </c>
      <c r="AX177" s="13" t="s">
        <v>82</v>
      </c>
      <c r="AY177" s="228" t="s">
        <v>148</v>
      </c>
    </row>
    <row r="178" spans="1:65" s="13" customFormat="1" ht="11.25">
      <c r="B178" s="218"/>
      <c r="C178" s="219"/>
      <c r="D178" s="220" t="s">
        <v>156</v>
      </c>
      <c r="E178" s="221" t="s">
        <v>1</v>
      </c>
      <c r="F178" s="222" t="s">
        <v>180</v>
      </c>
      <c r="G178" s="219"/>
      <c r="H178" s="221" t="s">
        <v>1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156</v>
      </c>
      <c r="AU178" s="228" t="s">
        <v>92</v>
      </c>
      <c r="AV178" s="13" t="s">
        <v>90</v>
      </c>
      <c r="AW178" s="13" t="s">
        <v>36</v>
      </c>
      <c r="AX178" s="13" t="s">
        <v>82</v>
      </c>
      <c r="AY178" s="228" t="s">
        <v>148</v>
      </c>
    </row>
    <row r="179" spans="1:65" s="13" customFormat="1" ht="11.25">
      <c r="B179" s="218"/>
      <c r="C179" s="219"/>
      <c r="D179" s="220" t="s">
        <v>156</v>
      </c>
      <c r="E179" s="221" t="s">
        <v>1</v>
      </c>
      <c r="F179" s="222" t="s">
        <v>192</v>
      </c>
      <c r="G179" s="219"/>
      <c r="H179" s="221" t="s">
        <v>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156</v>
      </c>
      <c r="AU179" s="228" t="s">
        <v>92</v>
      </c>
      <c r="AV179" s="13" t="s">
        <v>90</v>
      </c>
      <c r="AW179" s="13" t="s">
        <v>36</v>
      </c>
      <c r="AX179" s="13" t="s">
        <v>82</v>
      </c>
      <c r="AY179" s="228" t="s">
        <v>148</v>
      </c>
    </row>
    <row r="180" spans="1:65" s="14" customFormat="1" ht="11.25">
      <c r="B180" s="229"/>
      <c r="C180" s="230"/>
      <c r="D180" s="220" t="s">
        <v>156</v>
      </c>
      <c r="E180" s="231" t="s">
        <v>1</v>
      </c>
      <c r="F180" s="232" t="s">
        <v>193</v>
      </c>
      <c r="G180" s="230"/>
      <c r="H180" s="233">
        <v>7.8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156</v>
      </c>
      <c r="AU180" s="239" t="s">
        <v>92</v>
      </c>
      <c r="AV180" s="14" t="s">
        <v>92</v>
      </c>
      <c r="AW180" s="14" t="s">
        <v>36</v>
      </c>
      <c r="AX180" s="14" t="s">
        <v>82</v>
      </c>
      <c r="AY180" s="239" t="s">
        <v>148</v>
      </c>
    </row>
    <row r="181" spans="1:65" s="15" customFormat="1" ht="11.25">
      <c r="B181" s="240"/>
      <c r="C181" s="241"/>
      <c r="D181" s="220" t="s">
        <v>156</v>
      </c>
      <c r="E181" s="242" t="s">
        <v>1</v>
      </c>
      <c r="F181" s="243" t="s">
        <v>163</v>
      </c>
      <c r="G181" s="241"/>
      <c r="H181" s="244">
        <v>7.8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156</v>
      </c>
      <c r="AU181" s="250" t="s">
        <v>92</v>
      </c>
      <c r="AV181" s="15" t="s">
        <v>154</v>
      </c>
      <c r="AW181" s="15" t="s">
        <v>36</v>
      </c>
      <c r="AX181" s="15" t="s">
        <v>90</v>
      </c>
      <c r="AY181" s="250" t="s">
        <v>148</v>
      </c>
    </row>
    <row r="182" spans="1:65" s="2" customFormat="1" ht="24" customHeight="1">
      <c r="A182" s="35"/>
      <c r="B182" s="36"/>
      <c r="C182" s="205" t="s">
        <v>194</v>
      </c>
      <c r="D182" s="205" t="s">
        <v>150</v>
      </c>
      <c r="E182" s="206" t="s">
        <v>195</v>
      </c>
      <c r="F182" s="207" t="s">
        <v>196</v>
      </c>
      <c r="G182" s="208" t="s">
        <v>97</v>
      </c>
      <c r="H182" s="209">
        <v>7.8</v>
      </c>
      <c r="I182" s="210"/>
      <c r="J182" s="211">
        <f>ROUND(I182*H182,2)</f>
        <v>0</v>
      </c>
      <c r="K182" s="207" t="s">
        <v>153</v>
      </c>
      <c r="L182" s="40"/>
      <c r="M182" s="212" t="s">
        <v>1</v>
      </c>
      <c r="N182" s="213" t="s">
        <v>47</v>
      </c>
      <c r="O182" s="7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6" t="s">
        <v>154</v>
      </c>
      <c r="AT182" s="216" t="s">
        <v>150</v>
      </c>
      <c r="AU182" s="216" t="s">
        <v>92</v>
      </c>
      <c r="AY182" s="18" t="s">
        <v>148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90</v>
      </c>
      <c r="BK182" s="217">
        <f>ROUND(I182*H182,2)</f>
        <v>0</v>
      </c>
      <c r="BL182" s="18" t="s">
        <v>154</v>
      </c>
      <c r="BM182" s="216" t="s">
        <v>197</v>
      </c>
    </row>
    <row r="183" spans="1:65" s="2" customFormat="1" ht="24" customHeight="1">
      <c r="A183" s="35"/>
      <c r="B183" s="36"/>
      <c r="C183" s="205" t="s">
        <v>198</v>
      </c>
      <c r="D183" s="205" t="s">
        <v>150</v>
      </c>
      <c r="E183" s="206" t="s">
        <v>199</v>
      </c>
      <c r="F183" s="207" t="s">
        <v>200</v>
      </c>
      <c r="G183" s="208" t="s">
        <v>201</v>
      </c>
      <c r="H183" s="209">
        <v>6.4000000000000001E-2</v>
      </c>
      <c r="I183" s="210"/>
      <c r="J183" s="211">
        <f>ROUND(I183*H183,2)</f>
        <v>0</v>
      </c>
      <c r="K183" s="207" t="s">
        <v>153</v>
      </c>
      <c r="L183" s="40"/>
      <c r="M183" s="212" t="s">
        <v>1</v>
      </c>
      <c r="N183" s="213" t="s">
        <v>47</v>
      </c>
      <c r="O183" s="72"/>
      <c r="P183" s="214">
        <f>O183*H183</f>
        <v>0</v>
      </c>
      <c r="Q183" s="214">
        <v>1.05037</v>
      </c>
      <c r="R183" s="214">
        <f>Q183*H183</f>
        <v>6.7223680000000008E-2</v>
      </c>
      <c r="S183" s="214">
        <v>0</v>
      </c>
      <c r="T183" s="21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6" t="s">
        <v>154</v>
      </c>
      <c r="AT183" s="216" t="s">
        <v>150</v>
      </c>
      <c r="AU183" s="216" t="s">
        <v>92</v>
      </c>
      <c r="AY183" s="18" t="s">
        <v>148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90</v>
      </c>
      <c r="BK183" s="217">
        <f>ROUND(I183*H183,2)</f>
        <v>0</v>
      </c>
      <c r="BL183" s="18" t="s">
        <v>154</v>
      </c>
      <c r="BM183" s="216" t="s">
        <v>202</v>
      </c>
    </row>
    <row r="184" spans="1:65" s="13" customFormat="1" ht="11.25">
      <c r="B184" s="218"/>
      <c r="C184" s="219"/>
      <c r="D184" s="220" t="s">
        <v>156</v>
      </c>
      <c r="E184" s="221" t="s">
        <v>1</v>
      </c>
      <c r="F184" s="222" t="s">
        <v>157</v>
      </c>
      <c r="G184" s="219"/>
      <c r="H184" s="221" t="s">
        <v>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156</v>
      </c>
      <c r="AU184" s="228" t="s">
        <v>92</v>
      </c>
      <c r="AV184" s="13" t="s">
        <v>90</v>
      </c>
      <c r="AW184" s="13" t="s">
        <v>36</v>
      </c>
      <c r="AX184" s="13" t="s">
        <v>82</v>
      </c>
      <c r="AY184" s="228" t="s">
        <v>148</v>
      </c>
    </row>
    <row r="185" spans="1:65" s="13" customFormat="1" ht="11.25">
      <c r="B185" s="218"/>
      <c r="C185" s="219"/>
      <c r="D185" s="220" t="s">
        <v>156</v>
      </c>
      <c r="E185" s="221" t="s">
        <v>1</v>
      </c>
      <c r="F185" s="222" t="s">
        <v>158</v>
      </c>
      <c r="G185" s="219"/>
      <c r="H185" s="221" t="s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156</v>
      </c>
      <c r="AU185" s="228" t="s">
        <v>92</v>
      </c>
      <c r="AV185" s="13" t="s">
        <v>90</v>
      </c>
      <c r="AW185" s="13" t="s">
        <v>36</v>
      </c>
      <c r="AX185" s="13" t="s">
        <v>82</v>
      </c>
      <c r="AY185" s="228" t="s">
        <v>148</v>
      </c>
    </row>
    <row r="186" spans="1:65" s="13" customFormat="1" ht="11.25">
      <c r="B186" s="218"/>
      <c r="C186" s="219"/>
      <c r="D186" s="220" t="s">
        <v>156</v>
      </c>
      <c r="E186" s="221" t="s">
        <v>1</v>
      </c>
      <c r="F186" s="222" t="s">
        <v>203</v>
      </c>
      <c r="G186" s="219"/>
      <c r="H186" s="221" t="s">
        <v>1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156</v>
      </c>
      <c r="AU186" s="228" t="s">
        <v>92</v>
      </c>
      <c r="AV186" s="13" t="s">
        <v>90</v>
      </c>
      <c r="AW186" s="13" t="s">
        <v>36</v>
      </c>
      <c r="AX186" s="13" t="s">
        <v>82</v>
      </c>
      <c r="AY186" s="228" t="s">
        <v>148</v>
      </c>
    </row>
    <row r="187" spans="1:65" s="14" customFormat="1" ht="11.25">
      <c r="B187" s="229"/>
      <c r="C187" s="230"/>
      <c r="D187" s="220" t="s">
        <v>156</v>
      </c>
      <c r="E187" s="231" t="s">
        <v>1</v>
      </c>
      <c r="F187" s="232" t="s">
        <v>204</v>
      </c>
      <c r="G187" s="230"/>
      <c r="H187" s="233">
        <v>5.0999999999999997E-2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156</v>
      </c>
      <c r="AU187" s="239" t="s">
        <v>92</v>
      </c>
      <c r="AV187" s="14" t="s">
        <v>92</v>
      </c>
      <c r="AW187" s="14" t="s">
        <v>36</v>
      </c>
      <c r="AX187" s="14" t="s">
        <v>82</v>
      </c>
      <c r="AY187" s="239" t="s">
        <v>148</v>
      </c>
    </row>
    <row r="188" spans="1:65" s="14" customFormat="1" ht="11.25">
      <c r="B188" s="229"/>
      <c r="C188" s="230"/>
      <c r="D188" s="220" t="s">
        <v>156</v>
      </c>
      <c r="E188" s="231" t="s">
        <v>1</v>
      </c>
      <c r="F188" s="232" t="s">
        <v>205</v>
      </c>
      <c r="G188" s="230"/>
      <c r="H188" s="233">
        <v>1.2999999999999999E-2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156</v>
      </c>
      <c r="AU188" s="239" t="s">
        <v>92</v>
      </c>
      <c r="AV188" s="14" t="s">
        <v>92</v>
      </c>
      <c r="AW188" s="14" t="s">
        <v>36</v>
      </c>
      <c r="AX188" s="14" t="s">
        <v>82</v>
      </c>
      <c r="AY188" s="239" t="s">
        <v>148</v>
      </c>
    </row>
    <row r="189" spans="1:65" s="15" customFormat="1" ht="11.25">
      <c r="B189" s="240"/>
      <c r="C189" s="241"/>
      <c r="D189" s="220" t="s">
        <v>156</v>
      </c>
      <c r="E189" s="242" t="s">
        <v>1</v>
      </c>
      <c r="F189" s="243" t="s">
        <v>163</v>
      </c>
      <c r="G189" s="241"/>
      <c r="H189" s="244">
        <v>6.4000000000000001E-2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156</v>
      </c>
      <c r="AU189" s="250" t="s">
        <v>92</v>
      </c>
      <c r="AV189" s="15" t="s">
        <v>154</v>
      </c>
      <c r="AW189" s="15" t="s">
        <v>36</v>
      </c>
      <c r="AX189" s="15" t="s">
        <v>90</v>
      </c>
      <c r="AY189" s="250" t="s">
        <v>148</v>
      </c>
    </row>
    <row r="190" spans="1:65" s="12" customFormat="1" ht="22.9" customHeight="1">
      <c r="B190" s="189"/>
      <c r="C190" s="190"/>
      <c r="D190" s="191" t="s">
        <v>81</v>
      </c>
      <c r="E190" s="203" t="s">
        <v>154</v>
      </c>
      <c r="F190" s="203" t="s">
        <v>206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SUM(P191:P226)</f>
        <v>0</v>
      </c>
      <c r="Q190" s="197"/>
      <c r="R190" s="198">
        <f>SUM(R191:R226)</f>
        <v>11.535805670000002</v>
      </c>
      <c r="S190" s="197"/>
      <c r="T190" s="199">
        <f>SUM(T191:T226)</f>
        <v>0</v>
      </c>
      <c r="AR190" s="200" t="s">
        <v>90</v>
      </c>
      <c r="AT190" s="201" t="s">
        <v>81</v>
      </c>
      <c r="AU190" s="201" t="s">
        <v>90</v>
      </c>
      <c r="AY190" s="200" t="s">
        <v>148</v>
      </c>
      <c r="BK190" s="202">
        <f>SUM(BK191:BK226)</f>
        <v>0</v>
      </c>
    </row>
    <row r="191" spans="1:65" s="2" customFormat="1" ht="24" customHeight="1">
      <c r="A191" s="35"/>
      <c r="B191" s="36"/>
      <c r="C191" s="205" t="s">
        <v>207</v>
      </c>
      <c r="D191" s="205" t="s">
        <v>150</v>
      </c>
      <c r="E191" s="206" t="s">
        <v>208</v>
      </c>
      <c r="F191" s="207" t="s">
        <v>209</v>
      </c>
      <c r="G191" s="208" t="s">
        <v>97</v>
      </c>
      <c r="H191" s="209">
        <v>2.4340000000000002</v>
      </c>
      <c r="I191" s="210"/>
      <c r="J191" s="211">
        <f>ROUND(I191*H191,2)</f>
        <v>0</v>
      </c>
      <c r="K191" s="207" t="s">
        <v>1</v>
      </c>
      <c r="L191" s="40"/>
      <c r="M191" s="212" t="s">
        <v>1</v>
      </c>
      <c r="N191" s="213" t="s">
        <v>47</v>
      </c>
      <c r="O191" s="72"/>
      <c r="P191" s="214">
        <f>O191*H191</f>
        <v>0</v>
      </c>
      <c r="Q191" s="214">
        <v>8.7260000000000004E-2</v>
      </c>
      <c r="R191" s="214">
        <f>Q191*H191</f>
        <v>0.21239084000000003</v>
      </c>
      <c r="S191" s="214">
        <v>0</v>
      </c>
      <c r="T191" s="21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6" t="s">
        <v>154</v>
      </c>
      <c r="AT191" s="216" t="s">
        <v>150</v>
      </c>
      <c r="AU191" s="216" t="s">
        <v>92</v>
      </c>
      <c r="AY191" s="18" t="s">
        <v>148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90</v>
      </c>
      <c r="BK191" s="217">
        <f>ROUND(I191*H191,2)</f>
        <v>0</v>
      </c>
      <c r="BL191" s="18" t="s">
        <v>154</v>
      </c>
      <c r="BM191" s="216" t="s">
        <v>210</v>
      </c>
    </row>
    <row r="192" spans="1:65" s="13" customFormat="1" ht="11.25">
      <c r="B192" s="218"/>
      <c r="C192" s="219"/>
      <c r="D192" s="220" t="s">
        <v>156</v>
      </c>
      <c r="E192" s="221" t="s">
        <v>1</v>
      </c>
      <c r="F192" s="222" t="s">
        <v>157</v>
      </c>
      <c r="G192" s="219"/>
      <c r="H192" s="221" t="s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156</v>
      </c>
      <c r="AU192" s="228" t="s">
        <v>92</v>
      </c>
      <c r="AV192" s="13" t="s">
        <v>90</v>
      </c>
      <c r="AW192" s="13" t="s">
        <v>36</v>
      </c>
      <c r="AX192" s="13" t="s">
        <v>82</v>
      </c>
      <c r="AY192" s="228" t="s">
        <v>148</v>
      </c>
    </row>
    <row r="193" spans="1:65" s="13" customFormat="1" ht="11.25">
      <c r="B193" s="218"/>
      <c r="C193" s="219"/>
      <c r="D193" s="220" t="s">
        <v>156</v>
      </c>
      <c r="E193" s="221" t="s">
        <v>1</v>
      </c>
      <c r="F193" s="222" t="s">
        <v>158</v>
      </c>
      <c r="G193" s="219"/>
      <c r="H193" s="221" t="s">
        <v>1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156</v>
      </c>
      <c r="AU193" s="228" t="s">
        <v>92</v>
      </c>
      <c r="AV193" s="13" t="s">
        <v>90</v>
      </c>
      <c r="AW193" s="13" t="s">
        <v>36</v>
      </c>
      <c r="AX193" s="13" t="s">
        <v>82</v>
      </c>
      <c r="AY193" s="228" t="s">
        <v>148</v>
      </c>
    </row>
    <row r="194" spans="1:65" s="13" customFormat="1" ht="11.25">
      <c r="B194" s="218"/>
      <c r="C194" s="219"/>
      <c r="D194" s="220" t="s">
        <v>156</v>
      </c>
      <c r="E194" s="221" t="s">
        <v>1</v>
      </c>
      <c r="F194" s="222" t="s">
        <v>160</v>
      </c>
      <c r="G194" s="219"/>
      <c r="H194" s="221" t="s">
        <v>1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156</v>
      </c>
      <c r="AU194" s="228" t="s">
        <v>92</v>
      </c>
      <c r="AV194" s="13" t="s">
        <v>90</v>
      </c>
      <c r="AW194" s="13" t="s">
        <v>36</v>
      </c>
      <c r="AX194" s="13" t="s">
        <v>82</v>
      </c>
      <c r="AY194" s="228" t="s">
        <v>148</v>
      </c>
    </row>
    <row r="195" spans="1:65" s="13" customFormat="1" ht="11.25">
      <c r="B195" s="218"/>
      <c r="C195" s="219"/>
      <c r="D195" s="220" t="s">
        <v>156</v>
      </c>
      <c r="E195" s="221" t="s">
        <v>1</v>
      </c>
      <c r="F195" s="222" t="s">
        <v>211</v>
      </c>
      <c r="G195" s="219"/>
      <c r="H195" s="221" t="s">
        <v>1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156</v>
      </c>
      <c r="AU195" s="228" t="s">
        <v>92</v>
      </c>
      <c r="AV195" s="13" t="s">
        <v>90</v>
      </c>
      <c r="AW195" s="13" t="s">
        <v>36</v>
      </c>
      <c r="AX195" s="13" t="s">
        <v>82</v>
      </c>
      <c r="AY195" s="228" t="s">
        <v>148</v>
      </c>
    </row>
    <row r="196" spans="1:65" s="14" customFormat="1" ht="11.25">
      <c r="B196" s="229"/>
      <c r="C196" s="230"/>
      <c r="D196" s="220" t="s">
        <v>156</v>
      </c>
      <c r="E196" s="231" t="s">
        <v>1</v>
      </c>
      <c r="F196" s="232" t="s">
        <v>212</v>
      </c>
      <c r="G196" s="230"/>
      <c r="H196" s="233">
        <v>2.4340000000000002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156</v>
      </c>
      <c r="AU196" s="239" t="s">
        <v>92</v>
      </c>
      <c r="AV196" s="14" t="s">
        <v>92</v>
      </c>
      <c r="AW196" s="14" t="s">
        <v>36</v>
      </c>
      <c r="AX196" s="14" t="s">
        <v>82</v>
      </c>
      <c r="AY196" s="239" t="s">
        <v>148</v>
      </c>
    </row>
    <row r="197" spans="1:65" s="15" customFormat="1" ht="11.25">
      <c r="B197" s="240"/>
      <c r="C197" s="241"/>
      <c r="D197" s="220" t="s">
        <v>156</v>
      </c>
      <c r="E197" s="242" t="s">
        <v>1</v>
      </c>
      <c r="F197" s="243" t="s">
        <v>163</v>
      </c>
      <c r="G197" s="241"/>
      <c r="H197" s="244">
        <v>2.4340000000000002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156</v>
      </c>
      <c r="AU197" s="250" t="s">
        <v>92</v>
      </c>
      <c r="AV197" s="15" t="s">
        <v>154</v>
      </c>
      <c r="AW197" s="15" t="s">
        <v>36</v>
      </c>
      <c r="AX197" s="15" t="s">
        <v>90</v>
      </c>
      <c r="AY197" s="250" t="s">
        <v>148</v>
      </c>
    </row>
    <row r="198" spans="1:65" s="2" customFormat="1" ht="16.5" customHeight="1">
      <c r="A198" s="35"/>
      <c r="B198" s="36"/>
      <c r="C198" s="205" t="s">
        <v>213</v>
      </c>
      <c r="D198" s="205" t="s">
        <v>150</v>
      </c>
      <c r="E198" s="206" t="s">
        <v>214</v>
      </c>
      <c r="F198" s="207" t="s">
        <v>215</v>
      </c>
      <c r="G198" s="208" t="s">
        <v>174</v>
      </c>
      <c r="H198" s="209">
        <v>2.8490000000000002</v>
      </c>
      <c r="I198" s="210"/>
      <c r="J198" s="211">
        <f>ROUND(I198*H198,2)</f>
        <v>0</v>
      </c>
      <c r="K198" s="207" t="s">
        <v>153</v>
      </c>
      <c r="L198" s="40"/>
      <c r="M198" s="212" t="s">
        <v>1</v>
      </c>
      <c r="N198" s="213" t="s">
        <v>47</v>
      </c>
      <c r="O198" s="72"/>
      <c r="P198" s="214">
        <f>O198*H198</f>
        <v>0</v>
      </c>
      <c r="Q198" s="214">
        <v>2.4533700000000001</v>
      </c>
      <c r="R198" s="214">
        <f>Q198*H198</f>
        <v>6.9896511300000004</v>
      </c>
      <c r="S198" s="214">
        <v>0</v>
      </c>
      <c r="T198" s="21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154</v>
      </c>
      <c r="AT198" s="216" t="s">
        <v>150</v>
      </c>
      <c r="AU198" s="216" t="s">
        <v>92</v>
      </c>
      <c r="AY198" s="18" t="s">
        <v>148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90</v>
      </c>
      <c r="BK198" s="217">
        <f>ROUND(I198*H198,2)</f>
        <v>0</v>
      </c>
      <c r="BL198" s="18" t="s">
        <v>154</v>
      </c>
      <c r="BM198" s="216" t="s">
        <v>216</v>
      </c>
    </row>
    <row r="199" spans="1:65" s="13" customFormat="1" ht="11.25">
      <c r="B199" s="218"/>
      <c r="C199" s="219"/>
      <c r="D199" s="220" t="s">
        <v>156</v>
      </c>
      <c r="E199" s="221" t="s">
        <v>1</v>
      </c>
      <c r="F199" s="222" t="s">
        <v>157</v>
      </c>
      <c r="G199" s="219"/>
      <c r="H199" s="221" t="s">
        <v>1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156</v>
      </c>
      <c r="AU199" s="228" t="s">
        <v>92</v>
      </c>
      <c r="AV199" s="13" t="s">
        <v>90</v>
      </c>
      <c r="AW199" s="13" t="s">
        <v>36</v>
      </c>
      <c r="AX199" s="13" t="s">
        <v>82</v>
      </c>
      <c r="AY199" s="228" t="s">
        <v>148</v>
      </c>
    </row>
    <row r="200" spans="1:65" s="13" customFormat="1" ht="11.25">
      <c r="B200" s="218"/>
      <c r="C200" s="219"/>
      <c r="D200" s="220" t="s">
        <v>156</v>
      </c>
      <c r="E200" s="221" t="s">
        <v>1</v>
      </c>
      <c r="F200" s="222" t="s">
        <v>158</v>
      </c>
      <c r="G200" s="219"/>
      <c r="H200" s="221" t="s">
        <v>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156</v>
      </c>
      <c r="AU200" s="228" t="s">
        <v>92</v>
      </c>
      <c r="AV200" s="13" t="s">
        <v>90</v>
      </c>
      <c r="AW200" s="13" t="s">
        <v>36</v>
      </c>
      <c r="AX200" s="13" t="s">
        <v>82</v>
      </c>
      <c r="AY200" s="228" t="s">
        <v>148</v>
      </c>
    </row>
    <row r="201" spans="1:65" s="13" customFormat="1" ht="11.25">
      <c r="B201" s="218"/>
      <c r="C201" s="219"/>
      <c r="D201" s="220" t="s">
        <v>156</v>
      </c>
      <c r="E201" s="221" t="s">
        <v>1</v>
      </c>
      <c r="F201" s="222" t="s">
        <v>160</v>
      </c>
      <c r="G201" s="219"/>
      <c r="H201" s="221" t="s">
        <v>1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156</v>
      </c>
      <c r="AU201" s="228" t="s">
        <v>92</v>
      </c>
      <c r="AV201" s="13" t="s">
        <v>90</v>
      </c>
      <c r="AW201" s="13" t="s">
        <v>36</v>
      </c>
      <c r="AX201" s="13" t="s">
        <v>82</v>
      </c>
      <c r="AY201" s="228" t="s">
        <v>148</v>
      </c>
    </row>
    <row r="202" spans="1:65" s="13" customFormat="1" ht="11.25">
      <c r="B202" s="218"/>
      <c r="C202" s="219"/>
      <c r="D202" s="220" t="s">
        <v>156</v>
      </c>
      <c r="E202" s="221" t="s">
        <v>1</v>
      </c>
      <c r="F202" s="222" t="s">
        <v>211</v>
      </c>
      <c r="G202" s="219"/>
      <c r="H202" s="221" t="s">
        <v>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156</v>
      </c>
      <c r="AU202" s="228" t="s">
        <v>92</v>
      </c>
      <c r="AV202" s="13" t="s">
        <v>90</v>
      </c>
      <c r="AW202" s="13" t="s">
        <v>36</v>
      </c>
      <c r="AX202" s="13" t="s">
        <v>82</v>
      </c>
      <c r="AY202" s="228" t="s">
        <v>148</v>
      </c>
    </row>
    <row r="203" spans="1:65" s="14" customFormat="1" ht="11.25">
      <c r="B203" s="229"/>
      <c r="C203" s="230"/>
      <c r="D203" s="220" t="s">
        <v>156</v>
      </c>
      <c r="E203" s="231" t="s">
        <v>1</v>
      </c>
      <c r="F203" s="232" t="s">
        <v>217</v>
      </c>
      <c r="G203" s="230"/>
      <c r="H203" s="233">
        <v>2.8490000000000002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156</v>
      </c>
      <c r="AU203" s="239" t="s">
        <v>92</v>
      </c>
      <c r="AV203" s="14" t="s">
        <v>92</v>
      </c>
      <c r="AW203" s="14" t="s">
        <v>36</v>
      </c>
      <c r="AX203" s="14" t="s">
        <v>82</v>
      </c>
      <c r="AY203" s="239" t="s">
        <v>148</v>
      </c>
    </row>
    <row r="204" spans="1:65" s="15" customFormat="1" ht="11.25">
      <c r="B204" s="240"/>
      <c r="C204" s="241"/>
      <c r="D204" s="220" t="s">
        <v>156</v>
      </c>
      <c r="E204" s="242" t="s">
        <v>1</v>
      </c>
      <c r="F204" s="243" t="s">
        <v>163</v>
      </c>
      <c r="G204" s="241"/>
      <c r="H204" s="244">
        <v>2.8490000000000002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156</v>
      </c>
      <c r="AU204" s="250" t="s">
        <v>92</v>
      </c>
      <c r="AV204" s="15" t="s">
        <v>154</v>
      </c>
      <c r="AW204" s="15" t="s">
        <v>36</v>
      </c>
      <c r="AX204" s="15" t="s">
        <v>90</v>
      </c>
      <c r="AY204" s="250" t="s">
        <v>148</v>
      </c>
    </row>
    <row r="205" spans="1:65" s="2" customFormat="1" ht="24" customHeight="1">
      <c r="A205" s="35"/>
      <c r="B205" s="36"/>
      <c r="C205" s="205" t="s">
        <v>218</v>
      </c>
      <c r="D205" s="205" t="s">
        <v>150</v>
      </c>
      <c r="E205" s="206" t="s">
        <v>219</v>
      </c>
      <c r="F205" s="207" t="s">
        <v>220</v>
      </c>
      <c r="G205" s="208" t="s">
        <v>201</v>
      </c>
      <c r="H205" s="209">
        <v>0.18</v>
      </c>
      <c r="I205" s="210"/>
      <c r="J205" s="211">
        <f>ROUND(I205*H205,2)</f>
        <v>0</v>
      </c>
      <c r="K205" s="207" t="s">
        <v>153</v>
      </c>
      <c r="L205" s="40"/>
      <c r="M205" s="212" t="s">
        <v>1</v>
      </c>
      <c r="N205" s="213" t="s">
        <v>47</v>
      </c>
      <c r="O205" s="72"/>
      <c r="P205" s="214">
        <f>O205*H205</f>
        <v>0</v>
      </c>
      <c r="Q205" s="214">
        <v>1.06277</v>
      </c>
      <c r="R205" s="214">
        <f>Q205*H205</f>
        <v>0.19129859999999999</v>
      </c>
      <c r="S205" s="214">
        <v>0</v>
      </c>
      <c r="T205" s="21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6" t="s">
        <v>154</v>
      </c>
      <c r="AT205" s="216" t="s">
        <v>150</v>
      </c>
      <c r="AU205" s="216" t="s">
        <v>92</v>
      </c>
      <c r="AY205" s="18" t="s">
        <v>148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90</v>
      </c>
      <c r="BK205" s="217">
        <f>ROUND(I205*H205,2)</f>
        <v>0</v>
      </c>
      <c r="BL205" s="18" t="s">
        <v>154</v>
      </c>
      <c r="BM205" s="216" t="s">
        <v>221</v>
      </c>
    </row>
    <row r="206" spans="1:65" s="13" customFormat="1" ht="11.25">
      <c r="B206" s="218"/>
      <c r="C206" s="219"/>
      <c r="D206" s="220" t="s">
        <v>156</v>
      </c>
      <c r="E206" s="221" t="s">
        <v>1</v>
      </c>
      <c r="F206" s="222" t="s">
        <v>157</v>
      </c>
      <c r="G206" s="219"/>
      <c r="H206" s="221" t="s">
        <v>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156</v>
      </c>
      <c r="AU206" s="228" t="s">
        <v>92</v>
      </c>
      <c r="AV206" s="13" t="s">
        <v>90</v>
      </c>
      <c r="AW206" s="13" t="s">
        <v>36</v>
      </c>
      <c r="AX206" s="13" t="s">
        <v>82</v>
      </c>
      <c r="AY206" s="228" t="s">
        <v>148</v>
      </c>
    </row>
    <row r="207" spans="1:65" s="13" customFormat="1" ht="11.25">
      <c r="B207" s="218"/>
      <c r="C207" s="219"/>
      <c r="D207" s="220" t="s">
        <v>156</v>
      </c>
      <c r="E207" s="221" t="s">
        <v>1</v>
      </c>
      <c r="F207" s="222" t="s">
        <v>158</v>
      </c>
      <c r="G207" s="219"/>
      <c r="H207" s="221" t="s">
        <v>1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156</v>
      </c>
      <c r="AU207" s="228" t="s">
        <v>92</v>
      </c>
      <c r="AV207" s="13" t="s">
        <v>90</v>
      </c>
      <c r="AW207" s="13" t="s">
        <v>36</v>
      </c>
      <c r="AX207" s="13" t="s">
        <v>82</v>
      </c>
      <c r="AY207" s="228" t="s">
        <v>148</v>
      </c>
    </row>
    <row r="208" spans="1:65" s="13" customFormat="1" ht="11.25">
      <c r="B208" s="218"/>
      <c r="C208" s="219"/>
      <c r="D208" s="220" t="s">
        <v>156</v>
      </c>
      <c r="E208" s="221" t="s">
        <v>1</v>
      </c>
      <c r="F208" s="222" t="s">
        <v>222</v>
      </c>
      <c r="G208" s="219"/>
      <c r="H208" s="221" t="s">
        <v>1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156</v>
      </c>
      <c r="AU208" s="228" t="s">
        <v>92</v>
      </c>
      <c r="AV208" s="13" t="s">
        <v>90</v>
      </c>
      <c r="AW208" s="13" t="s">
        <v>36</v>
      </c>
      <c r="AX208" s="13" t="s">
        <v>82</v>
      </c>
      <c r="AY208" s="228" t="s">
        <v>148</v>
      </c>
    </row>
    <row r="209" spans="1:65" s="13" customFormat="1" ht="11.25">
      <c r="B209" s="218"/>
      <c r="C209" s="219"/>
      <c r="D209" s="220" t="s">
        <v>156</v>
      </c>
      <c r="E209" s="221" t="s">
        <v>1</v>
      </c>
      <c r="F209" s="222" t="s">
        <v>160</v>
      </c>
      <c r="G209" s="219"/>
      <c r="H209" s="221" t="s">
        <v>1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156</v>
      </c>
      <c r="AU209" s="228" t="s">
        <v>92</v>
      </c>
      <c r="AV209" s="13" t="s">
        <v>90</v>
      </c>
      <c r="AW209" s="13" t="s">
        <v>36</v>
      </c>
      <c r="AX209" s="13" t="s">
        <v>82</v>
      </c>
      <c r="AY209" s="228" t="s">
        <v>148</v>
      </c>
    </row>
    <row r="210" spans="1:65" s="13" customFormat="1" ht="11.25">
      <c r="B210" s="218"/>
      <c r="C210" s="219"/>
      <c r="D210" s="220" t="s">
        <v>156</v>
      </c>
      <c r="E210" s="221" t="s">
        <v>1</v>
      </c>
      <c r="F210" s="222" t="s">
        <v>211</v>
      </c>
      <c r="G210" s="219"/>
      <c r="H210" s="221" t="s">
        <v>1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156</v>
      </c>
      <c r="AU210" s="228" t="s">
        <v>92</v>
      </c>
      <c r="AV210" s="13" t="s">
        <v>90</v>
      </c>
      <c r="AW210" s="13" t="s">
        <v>36</v>
      </c>
      <c r="AX210" s="13" t="s">
        <v>82</v>
      </c>
      <c r="AY210" s="228" t="s">
        <v>148</v>
      </c>
    </row>
    <row r="211" spans="1:65" s="14" customFormat="1" ht="11.25">
      <c r="B211" s="229"/>
      <c r="C211" s="230"/>
      <c r="D211" s="220" t="s">
        <v>156</v>
      </c>
      <c r="E211" s="231" t="s">
        <v>1</v>
      </c>
      <c r="F211" s="232" t="s">
        <v>223</v>
      </c>
      <c r="G211" s="230"/>
      <c r="H211" s="233">
        <v>0.18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156</v>
      </c>
      <c r="AU211" s="239" t="s">
        <v>92</v>
      </c>
      <c r="AV211" s="14" t="s">
        <v>92</v>
      </c>
      <c r="AW211" s="14" t="s">
        <v>36</v>
      </c>
      <c r="AX211" s="14" t="s">
        <v>82</v>
      </c>
      <c r="AY211" s="239" t="s">
        <v>148</v>
      </c>
    </row>
    <row r="212" spans="1:65" s="15" customFormat="1" ht="11.25">
      <c r="B212" s="240"/>
      <c r="C212" s="241"/>
      <c r="D212" s="220" t="s">
        <v>156</v>
      </c>
      <c r="E212" s="242" t="s">
        <v>1</v>
      </c>
      <c r="F212" s="243" t="s">
        <v>163</v>
      </c>
      <c r="G212" s="241"/>
      <c r="H212" s="244">
        <v>0.18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156</v>
      </c>
      <c r="AU212" s="250" t="s">
        <v>92</v>
      </c>
      <c r="AV212" s="15" t="s">
        <v>154</v>
      </c>
      <c r="AW212" s="15" t="s">
        <v>36</v>
      </c>
      <c r="AX212" s="15" t="s">
        <v>90</v>
      </c>
      <c r="AY212" s="250" t="s">
        <v>148</v>
      </c>
    </row>
    <row r="213" spans="1:65" s="2" customFormat="1" ht="24" customHeight="1">
      <c r="A213" s="35"/>
      <c r="B213" s="36"/>
      <c r="C213" s="205" t="s">
        <v>224</v>
      </c>
      <c r="D213" s="205" t="s">
        <v>150</v>
      </c>
      <c r="E213" s="206" t="s">
        <v>225</v>
      </c>
      <c r="F213" s="207" t="s">
        <v>226</v>
      </c>
      <c r="G213" s="208" t="s">
        <v>97</v>
      </c>
      <c r="H213" s="209">
        <v>23.745000000000001</v>
      </c>
      <c r="I213" s="210"/>
      <c r="J213" s="211">
        <f>ROUND(I213*H213,2)</f>
        <v>0</v>
      </c>
      <c r="K213" s="207" t="s">
        <v>153</v>
      </c>
      <c r="L213" s="40"/>
      <c r="M213" s="212" t="s">
        <v>1</v>
      </c>
      <c r="N213" s="213" t="s">
        <v>47</v>
      </c>
      <c r="O213" s="72"/>
      <c r="P213" s="214">
        <f>O213*H213</f>
        <v>0</v>
      </c>
      <c r="Q213" s="214">
        <v>1.2880000000000001E-2</v>
      </c>
      <c r="R213" s="214">
        <f>Q213*H213</f>
        <v>0.30583560000000004</v>
      </c>
      <c r="S213" s="214">
        <v>0</v>
      </c>
      <c r="T213" s="21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6" t="s">
        <v>154</v>
      </c>
      <c r="AT213" s="216" t="s">
        <v>150</v>
      </c>
      <c r="AU213" s="216" t="s">
        <v>92</v>
      </c>
      <c r="AY213" s="18" t="s">
        <v>148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90</v>
      </c>
      <c r="BK213" s="217">
        <f>ROUND(I213*H213,2)</f>
        <v>0</v>
      </c>
      <c r="BL213" s="18" t="s">
        <v>154</v>
      </c>
      <c r="BM213" s="216" t="s">
        <v>227</v>
      </c>
    </row>
    <row r="214" spans="1:65" s="13" customFormat="1" ht="11.25">
      <c r="B214" s="218"/>
      <c r="C214" s="219"/>
      <c r="D214" s="220" t="s">
        <v>156</v>
      </c>
      <c r="E214" s="221" t="s">
        <v>1</v>
      </c>
      <c r="F214" s="222" t="s">
        <v>157</v>
      </c>
      <c r="G214" s="219"/>
      <c r="H214" s="221" t="s">
        <v>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156</v>
      </c>
      <c r="AU214" s="228" t="s">
        <v>92</v>
      </c>
      <c r="AV214" s="13" t="s">
        <v>90</v>
      </c>
      <c r="AW214" s="13" t="s">
        <v>36</v>
      </c>
      <c r="AX214" s="13" t="s">
        <v>82</v>
      </c>
      <c r="AY214" s="228" t="s">
        <v>148</v>
      </c>
    </row>
    <row r="215" spans="1:65" s="13" customFormat="1" ht="11.25">
      <c r="B215" s="218"/>
      <c r="C215" s="219"/>
      <c r="D215" s="220" t="s">
        <v>156</v>
      </c>
      <c r="E215" s="221" t="s">
        <v>1</v>
      </c>
      <c r="F215" s="222" t="s">
        <v>158</v>
      </c>
      <c r="G215" s="219"/>
      <c r="H215" s="221" t="s">
        <v>1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156</v>
      </c>
      <c r="AU215" s="228" t="s">
        <v>92</v>
      </c>
      <c r="AV215" s="13" t="s">
        <v>90</v>
      </c>
      <c r="AW215" s="13" t="s">
        <v>36</v>
      </c>
      <c r="AX215" s="13" t="s">
        <v>82</v>
      </c>
      <c r="AY215" s="228" t="s">
        <v>148</v>
      </c>
    </row>
    <row r="216" spans="1:65" s="13" customFormat="1" ht="11.25">
      <c r="B216" s="218"/>
      <c r="C216" s="219"/>
      <c r="D216" s="220" t="s">
        <v>156</v>
      </c>
      <c r="E216" s="221" t="s">
        <v>1</v>
      </c>
      <c r="F216" s="222" t="s">
        <v>160</v>
      </c>
      <c r="G216" s="219"/>
      <c r="H216" s="221" t="s">
        <v>1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156</v>
      </c>
      <c r="AU216" s="228" t="s">
        <v>92</v>
      </c>
      <c r="AV216" s="13" t="s">
        <v>90</v>
      </c>
      <c r="AW216" s="13" t="s">
        <v>36</v>
      </c>
      <c r="AX216" s="13" t="s">
        <v>82</v>
      </c>
      <c r="AY216" s="228" t="s">
        <v>148</v>
      </c>
    </row>
    <row r="217" spans="1:65" s="13" customFormat="1" ht="11.25">
      <c r="B217" s="218"/>
      <c r="C217" s="219"/>
      <c r="D217" s="220" t="s">
        <v>156</v>
      </c>
      <c r="E217" s="221" t="s">
        <v>1</v>
      </c>
      <c r="F217" s="222" t="s">
        <v>211</v>
      </c>
      <c r="G217" s="219"/>
      <c r="H217" s="221" t="s">
        <v>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156</v>
      </c>
      <c r="AU217" s="228" t="s">
        <v>92</v>
      </c>
      <c r="AV217" s="13" t="s">
        <v>90</v>
      </c>
      <c r="AW217" s="13" t="s">
        <v>36</v>
      </c>
      <c r="AX217" s="13" t="s">
        <v>82</v>
      </c>
      <c r="AY217" s="228" t="s">
        <v>148</v>
      </c>
    </row>
    <row r="218" spans="1:65" s="14" customFormat="1" ht="11.25">
      <c r="B218" s="229"/>
      <c r="C218" s="230"/>
      <c r="D218" s="220" t="s">
        <v>156</v>
      </c>
      <c r="E218" s="231" t="s">
        <v>1</v>
      </c>
      <c r="F218" s="232" t="s">
        <v>228</v>
      </c>
      <c r="G218" s="230"/>
      <c r="H218" s="233">
        <v>23.745000000000001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156</v>
      </c>
      <c r="AU218" s="239" t="s">
        <v>92</v>
      </c>
      <c r="AV218" s="14" t="s">
        <v>92</v>
      </c>
      <c r="AW218" s="14" t="s">
        <v>36</v>
      </c>
      <c r="AX218" s="14" t="s">
        <v>82</v>
      </c>
      <c r="AY218" s="239" t="s">
        <v>148</v>
      </c>
    </row>
    <row r="219" spans="1:65" s="15" customFormat="1" ht="11.25">
      <c r="B219" s="240"/>
      <c r="C219" s="241"/>
      <c r="D219" s="220" t="s">
        <v>156</v>
      </c>
      <c r="E219" s="242" t="s">
        <v>1</v>
      </c>
      <c r="F219" s="243" t="s">
        <v>163</v>
      </c>
      <c r="G219" s="241"/>
      <c r="H219" s="244">
        <v>23.745000000000001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156</v>
      </c>
      <c r="AU219" s="250" t="s">
        <v>92</v>
      </c>
      <c r="AV219" s="15" t="s">
        <v>154</v>
      </c>
      <c r="AW219" s="15" t="s">
        <v>36</v>
      </c>
      <c r="AX219" s="15" t="s">
        <v>90</v>
      </c>
      <c r="AY219" s="250" t="s">
        <v>148</v>
      </c>
    </row>
    <row r="220" spans="1:65" s="2" customFormat="1" ht="24" customHeight="1">
      <c r="A220" s="35"/>
      <c r="B220" s="36"/>
      <c r="C220" s="205" t="s">
        <v>229</v>
      </c>
      <c r="D220" s="205" t="s">
        <v>150</v>
      </c>
      <c r="E220" s="206" t="s">
        <v>230</v>
      </c>
      <c r="F220" s="207" t="s">
        <v>231</v>
      </c>
      <c r="G220" s="208" t="s">
        <v>97</v>
      </c>
      <c r="H220" s="209">
        <v>23.745000000000001</v>
      </c>
      <c r="I220" s="210"/>
      <c r="J220" s="211">
        <f>ROUND(I220*H220,2)</f>
        <v>0</v>
      </c>
      <c r="K220" s="207" t="s">
        <v>153</v>
      </c>
      <c r="L220" s="40"/>
      <c r="M220" s="212" t="s">
        <v>1</v>
      </c>
      <c r="N220" s="213" t="s">
        <v>47</v>
      </c>
      <c r="O220" s="72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6" t="s">
        <v>154</v>
      </c>
      <c r="AT220" s="216" t="s">
        <v>150</v>
      </c>
      <c r="AU220" s="216" t="s">
        <v>92</v>
      </c>
      <c r="AY220" s="18" t="s">
        <v>148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90</v>
      </c>
      <c r="BK220" s="217">
        <f>ROUND(I220*H220,2)</f>
        <v>0</v>
      </c>
      <c r="BL220" s="18" t="s">
        <v>154</v>
      </c>
      <c r="BM220" s="216" t="s">
        <v>232</v>
      </c>
    </row>
    <row r="221" spans="1:65" s="2" customFormat="1" ht="24" customHeight="1">
      <c r="A221" s="35"/>
      <c r="B221" s="36"/>
      <c r="C221" s="205" t="s">
        <v>233</v>
      </c>
      <c r="D221" s="205" t="s">
        <v>150</v>
      </c>
      <c r="E221" s="206" t="s">
        <v>234</v>
      </c>
      <c r="F221" s="207" t="s">
        <v>235</v>
      </c>
      <c r="G221" s="208" t="s">
        <v>236</v>
      </c>
      <c r="H221" s="209">
        <v>45.11</v>
      </c>
      <c r="I221" s="210"/>
      <c r="J221" s="211">
        <f>ROUND(I221*H221,2)</f>
        <v>0</v>
      </c>
      <c r="K221" s="207" t="s">
        <v>153</v>
      </c>
      <c r="L221" s="40"/>
      <c r="M221" s="212" t="s">
        <v>1</v>
      </c>
      <c r="N221" s="213" t="s">
        <v>47</v>
      </c>
      <c r="O221" s="72"/>
      <c r="P221" s="214">
        <f>O221*H221</f>
        <v>0</v>
      </c>
      <c r="Q221" s="214">
        <v>3.465E-2</v>
      </c>
      <c r="R221" s="214">
        <f>Q221*H221</f>
        <v>1.5630614999999999</v>
      </c>
      <c r="S221" s="214">
        <v>0</v>
      </c>
      <c r="T221" s="21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6" t="s">
        <v>154</v>
      </c>
      <c r="AT221" s="216" t="s">
        <v>150</v>
      </c>
      <c r="AU221" s="216" t="s">
        <v>92</v>
      </c>
      <c r="AY221" s="18" t="s">
        <v>148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90</v>
      </c>
      <c r="BK221" s="217">
        <f>ROUND(I221*H221,2)</f>
        <v>0</v>
      </c>
      <c r="BL221" s="18" t="s">
        <v>154</v>
      </c>
      <c r="BM221" s="216" t="s">
        <v>237</v>
      </c>
    </row>
    <row r="222" spans="1:65" s="13" customFormat="1" ht="11.25">
      <c r="B222" s="218"/>
      <c r="C222" s="219"/>
      <c r="D222" s="220" t="s">
        <v>156</v>
      </c>
      <c r="E222" s="221" t="s">
        <v>1</v>
      </c>
      <c r="F222" s="222" t="s">
        <v>160</v>
      </c>
      <c r="G222" s="219"/>
      <c r="H222" s="221" t="s">
        <v>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156</v>
      </c>
      <c r="AU222" s="228" t="s">
        <v>92</v>
      </c>
      <c r="AV222" s="13" t="s">
        <v>90</v>
      </c>
      <c r="AW222" s="13" t="s">
        <v>36</v>
      </c>
      <c r="AX222" s="13" t="s">
        <v>82</v>
      </c>
      <c r="AY222" s="228" t="s">
        <v>148</v>
      </c>
    </row>
    <row r="223" spans="1:65" s="14" customFormat="1" ht="11.25">
      <c r="B223" s="229"/>
      <c r="C223" s="230"/>
      <c r="D223" s="220" t="s">
        <v>156</v>
      </c>
      <c r="E223" s="231" t="s">
        <v>1</v>
      </c>
      <c r="F223" s="232" t="s">
        <v>238</v>
      </c>
      <c r="G223" s="230"/>
      <c r="H223" s="233">
        <v>45.11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156</v>
      </c>
      <c r="AU223" s="239" t="s">
        <v>92</v>
      </c>
      <c r="AV223" s="14" t="s">
        <v>92</v>
      </c>
      <c r="AW223" s="14" t="s">
        <v>36</v>
      </c>
      <c r="AX223" s="14" t="s">
        <v>82</v>
      </c>
      <c r="AY223" s="239" t="s">
        <v>148</v>
      </c>
    </row>
    <row r="224" spans="1:65" s="15" customFormat="1" ht="11.25">
      <c r="B224" s="240"/>
      <c r="C224" s="241"/>
      <c r="D224" s="220" t="s">
        <v>156</v>
      </c>
      <c r="E224" s="242" t="s">
        <v>1</v>
      </c>
      <c r="F224" s="243" t="s">
        <v>163</v>
      </c>
      <c r="G224" s="241"/>
      <c r="H224" s="244">
        <v>45.11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156</v>
      </c>
      <c r="AU224" s="250" t="s">
        <v>92</v>
      </c>
      <c r="AV224" s="15" t="s">
        <v>154</v>
      </c>
      <c r="AW224" s="15" t="s">
        <v>36</v>
      </c>
      <c r="AX224" s="15" t="s">
        <v>90</v>
      </c>
      <c r="AY224" s="250" t="s">
        <v>148</v>
      </c>
    </row>
    <row r="225" spans="1:65" s="2" customFormat="1" ht="36" customHeight="1">
      <c r="A225" s="35"/>
      <c r="B225" s="36"/>
      <c r="C225" s="251" t="s">
        <v>8</v>
      </c>
      <c r="D225" s="251" t="s">
        <v>239</v>
      </c>
      <c r="E225" s="252" t="s">
        <v>240</v>
      </c>
      <c r="F225" s="253" t="s">
        <v>241</v>
      </c>
      <c r="G225" s="254" t="s">
        <v>236</v>
      </c>
      <c r="H225" s="255">
        <v>47.366</v>
      </c>
      <c r="I225" s="256"/>
      <c r="J225" s="257">
        <f>ROUND(I225*H225,2)</f>
        <v>0</v>
      </c>
      <c r="K225" s="253" t="s">
        <v>1</v>
      </c>
      <c r="L225" s="258"/>
      <c r="M225" s="259" t="s">
        <v>1</v>
      </c>
      <c r="N225" s="260" t="s">
        <v>47</v>
      </c>
      <c r="O225" s="72"/>
      <c r="P225" s="214">
        <f>O225*H225</f>
        <v>0</v>
      </c>
      <c r="Q225" s="214">
        <v>4.8000000000000001E-2</v>
      </c>
      <c r="R225" s="214">
        <f>Q225*H225</f>
        <v>2.273568</v>
      </c>
      <c r="S225" s="214">
        <v>0</v>
      </c>
      <c r="T225" s="21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6" t="s">
        <v>198</v>
      </c>
      <c r="AT225" s="216" t="s">
        <v>239</v>
      </c>
      <c r="AU225" s="216" t="s">
        <v>92</v>
      </c>
      <c r="AY225" s="18" t="s">
        <v>148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90</v>
      </c>
      <c r="BK225" s="217">
        <f>ROUND(I225*H225,2)</f>
        <v>0</v>
      </c>
      <c r="BL225" s="18" t="s">
        <v>154</v>
      </c>
      <c r="BM225" s="216" t="s">
        <v>242</v>
      </c>
    </row>
    <row r="226" spans="1:65" s="14" customFormat="1" ht="11.25">
      <c r="B226" s="229"/>
      <c r="C226" s="230"/>
      <c r="D226" s="220" t="s">
        <v>156</v>
      </c>
      <c r="E226" s="230"/>
      <c r="F226" s="232" t="s">
        <v>243</v>
      </c>
      <c r="G226" s="230"/>
      <c r="H226" s="233">
        <v>47.366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156</v>
      </c>
      <c r="AU226" s="239" t="s">
        <v>92</v>
      </c>
      <c r="AV226" s="14" t="s">
        <v>92</v>
      </c>
      <c r="AW226" s="14" t="s">
        <v>4</v>
      </c>
      <c r="AX226" s="14" t="s">
        <v>90</v>
      </c>
      <c r="AY226" s="239" t="s">
        <v>148</v>
      </c>
    </row>
    <row r="227" spans="1:65" s="12" customFormat="1" ht="22.9" customHeight="1">
      <c r="B227" s="189"/>
      <c r="C227" s="190"/>
      <c r="D227" s="191" t="s">
        <v>81</v>
      </c>
      <c r="E227" s="203" t="s">
        <v>188</v>
      </c>
      <c r="F227" s="203" t="s">
        <v>244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SUM(P228:P538)</f>
        <v>0</v>
      </c>
      <c r="Q227" s="197"/>
      <c r="R227" s="198">
        <f>SUM(R228:R538)</f>
        <v>55.064694039999999</v>
      </c>
      <c r="S227" s="197"/>
      <c r="T227" s="199">
        <f>SUM(T228:T538)</f>
        <v>0.21643200000000001</v>
      </c>
      <c r="AR227" s="200" t="s">
        <v>90</v>
      </c>
      <c r="AT227" s="201" t="s">
        <v>81</v>
      </c>
      <c r="AU227" s="201" t="s">
        <v>90</v>
      </c>
      <c r="AY227" s="200" t="s">
        <v>148</v>
      </c>
      <c r="BK227" s="202">
        <f>SUM(BK228:BK538)</f>
        <v>0</v>
      </c>
    </row>
    <row r="228" spans="1:65" s="2" customFormat="1" ht="24" customHeight="1">
      <c r="A228" s="35"/>
      <c r="B228" s="36"/>
      <c r="C228" s="205" t="s">
        <v>245</v>
      </c>
      <c r="D228" s="205" t="s">
        <v>150</v>
      </c>
      <c r="E228" s="206" t="s">
        <v>246</v>
      </c>
      <c r="F228" s="207" t="s">
        <v>247</v>
      </c>
      <c r="G228" s="208" t="s">
        <v>97</v>
      </c>
      <c r="H228" s="209">
        <v>8.84</v>
      </c>
      <c r="I228" s="210"/>
      <c r="J228" s="211">
        <f>ROUND(I228*H228,2)</f>
        <v>0</v>
      </c>
      <c r="K228" s="207" t="s">
        <v>153</v>
      </c>
      <c r="L228" s="40"/>
      <c r="M228" s="212" t="s">
        <v>1</v>
      </c>
      <c r="N228" s="213" t="s">
        <v>47</v>
      </c>
      <c r="O228" s="72"/>
      <c r="P228" s="214">
        <f>O228*H228</f>
        <v>0</v>
      </c>
      <c r="Q228" s="214">
        <v>1.7000000000000001E-2</v>
      </c>
      <c r="R228" s="214">
        <f>Q228*H228</f>
        <v>0.15028</v>
      </c>
      <c r="S228" s="214">
        <v>0</v>
      </c>
      <c r="T228" s="21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6" t="s">
        <v>154</v>
      </c>
      <c r="AT228" s="216" t="s">
        <v>150</v>
      </c>
      <c r="AU228" s="216" t="s">
        <v>92</v>
      </c>
      <c r="AY228" s="18" t="s">
        <v>148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90</v>
      </c>
      <c r="BK228" s="217">
        <f>ROUND(I228*H228,2)</f>
        <v>0</v>
      </c>
      <c r="BL228" s="18" t="s">
        <v>154</v>
      </c>
      <c r="BM228" s="216" t="s">
        <v>248</v>
      </c>
    </row>
    <row r="229" spans="1:65" s="13" customFormat="1" ht="11.25">
      <c r="B229" s="218"/>
      <c r="C229" s="219"/>
      <c r="D229" s="220" t="s">
        <v>156</v>
      </c>
      <c r="E229" s="221" t="s">
        <v>1</v>
      </c>
      <c r="F229" s="222" t="s">
        <v>157</v>
      </c>
      <c r="G229" s="219"/>
      <c r="H229" s="221" t="s">
        <v>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156</v>
      </c>
      <c r="AU229" s="228" t="s">
        <v>92</v>
      </c>
      <c r="AV229" s="13" t="s">
        <v>90</v>
      </c>
      <c r="AW229" s="13" t="s">
        <v>36</v>
      </c>
      <c r="AX229" s="13" t="s">
        <v>82</v>
      </c>
      <c r="AY229" s="228" t="s">
        <v>148</v>
      </c>
    </row>
    <row r="230" spans="1:65" s="13" customFormat="1" ht="11.25">
      <c r="B230" s="218"/>
      <c r="C230" s="219"/>
      <c r="D230" s="220" t="s">
        <v>156</v>
      </c>
      <c r="E230" s="221" t="s">
        <v>1</v>
      </c>
      <c r="F230" s="222" t="s">
        <v>249</v>
      </c>
      <c r="G230" s="219"/>
      <c r="H230" s="221" t="s">
        <v>1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156</v>
      </c>
      <c r="AU230" s="228" t="s">
        <v>92</v>
      </c>
      <c r="AV230" s="13" t="s">
        <v>90</v>
      </c>
      <c r="AW230" s="13" t="s">
        <v>36</v>
      </c>
      <c r="AX230" s="13" t="s">
        <v>82</v>
      </c>
      <c r="AY230" s="228" t="s">
        <v>148</v>
      </c>
    </row>
    <row r="231" spans="1:65" s="13" customFormat="1" ht="11.25">
      <c r="B231" s="218"/>
      <c r="C231" s="219"/>
      <c r="D231" s="220" t="s">
        <v>156</v>
      </c>
      <c r="E231" s="221" t="s">
        <v>1</v>
      </c>
      <c r="F231" s="222" t="s">
        <v>250</v>
      </c>
      <c r="G231" s="219"/>
      <c r="H231" s="221" t="s">
        <v>1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156</v>
      </c>
      <c r="AU231" s="228" t="s">
        <v>92</v>
      </c>
      <c r="AV231" s="13" t="s">
        <v>90</v>
      </c>
      <c r="AW231" s="13" t="s">
        <v>36</v>
      </c>
      <c r="AX231" s="13" t="s">
        <v>82</v>
      </c>
      <c r="AY231" s="228" t="s">
        <v>148</v>
      </c>
    </row>
    <row r="232" spans="1:65" s="14" customFormat="1" ht="11.25">
      <c r="B232" s="229"/>
      <c r="C232" s="230"/>
      <c r="D232" s="220" t="s">
        <v>156</v>
      </c>
      <c r="E232" s="231" t="s">
        <v>1</v>
      </c>
      <c r="F232" s="232" t="s">
        <v>251</v>
      </c>
      <c r="G232" s="230"/>
      <c r="H232" s="233">
        <v>8.84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156</v>
      </c>
      <c r="AU232" s="239" t="s">
        <v>92</v>
      </c>
      <c r="AV232" s="14" t="s">
        <v>92</v>
      </c>
      <c r="AW232" s="14" t="s">
        <v>36</v>
      </c>
      <c r="AX232" s="14" t="s">
        <v>82</v>
      </c>
      <c r="AY232" s="239" t="s">
        <v>148</v>
      </c>
    </row>
    <row r="233" spans="1:65" s="15" customFormat="1" ht="11.25">
      <c r="B233" s="240"/>
      <c r="C233" s="241"/>
      <c r="D233" s="220" t="s">
        <v>156</v>
      </c>
      <c r="E233" s="242" t="s">
        <v>1</v>
      </c>
      <c r="F233" s="243" t="s">
        <v>163</v>
      </c>
      <c r="G233" s="241"/>
      <c r="H233" s="244">
        <v>8.84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156</v>
      </c>
      <c r="AU233" s="250" t="s">
        <v>92</v>
      </c>
      <c r="AV233" s="15" t="s">
        <v>154</v>
      </c>
      <c r="AW233" s="15" t="s">
        <v>36</v>
      </c>
      <c r="AX233" s="15" t="s">
        <v>90</v>
      </c>
      <c r="AY233" s="250" t="s">
        <v>148</v>
      </c>
    </row>
    <row r="234" spans="1:65" s="2" customFormat="1" ht="24" customHeight="1">
      <c r="A234" s="35"/>
      <c r="B234" s="36"/>
      <c r="C234" s="205" t="s">
        <v>252</v>
      </c>
      <c r="D234" s="205" t="s">
        <v>150</v>
      </c>
      <c r="E234" s="206" t="s">
        <v>253</v>
      </c>
      <c r="F234" s="207" t="s">
        <v>254</v>
      </c>
      <c r="G234" s="208" t="s">
        <v>97</v>
      </c>
      <c r="H234" s="209">
        <v>32.563000000000002</v>
      </c>
      <c r="I234" s="210"/>
      <c r="J234" s="211">
        <f>ROUND(I234*H234,2)</f>
        <v>0</v>
      </c>
      <c r="K234" s="207" t="s">
        <v>153</v>
      </c>
      <c r="L234" s="40"/>
      <c r="M234" s="212" t="s">
        <v>1</v>
      </c>
      <c r="N234" s="213" t="s">
        <v>47</v>
      </c>
      <c r="O234" s="72"/>
      <c r="P234" s="214">
        <f>O234*H234</f>
        <v>0</v>
      </c>
      <c r="Q234" s="214">
        <v>1.7000000000000001E-2</v>
      </c>
      <c r="R234" s="214">
        <f>Q234*H234</f>
        <v>0.55357100000000004</v>
      </c>
      <c r="S234" s="214">
        <v>0</v>
      </c>
      <c r="T234" s="21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6" t="s">
        <v>154</v>
      </c>
      <c r="AT234" s="216" t="s">
        <v>150</v>
      </c>
      <c r="AU234" s="216" t="s">
        <v>92</v>
      </c>
      <c r="AY234" s="18" t="s">
        <v>148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90</v>
      </c>
      <c r="BK234" s="217">
        <f>ROUND(I234*H234,2)</f>
        <v>0</v>
      </c>
      <c r="BL234" s="18" t="s">
        <v>154</v>
      </c>
      <c r="BM234" s="216" t="s">
        <v>255</v>
      </c>
    </row>
    <row r="235" spans="1:65" s="13" customFormat="1" ht="11.25">
      <c r="B235" s="218"/>
      <c r="C235" s="219"/>
      <c r="D235" s="220" t="s">
        <v>156</v>
      </c>
      <c r="E235" s="221" t="s">
        <v>1</v>
      </c>
      <c r="F235" s="222" t="s">
        <v>157</v>
      </c>
      <c r="G235" s="219"/>
      <c r="H235" s="221" t="s">
        <v>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156</v>
      </c>
      <c r="AU235" s="228" t="s">
        <v>92</v>
      </c>
      <c r="AV235" s="13" t="s">
        <v>90</v>
      </c>
      <c r="AW235" s="13" t="s">
        <v>36</v>
      </c>
      <c r="AX235" s="13" t="s">
        <v>82</v>
      </c>
      <c r="AY235" s="228" t="s">
        <v>148</v>
      </c>
    </row>
    <row r="236" spans="1:65" s="13" customFormat="1" ht="11.25">
      <c r="B236" s="218"/>
      <c r="C236" s="219"/>
      <c r="D236" s="220" t="s">
        <v>156</v>
      </c>
      <c r="E236" s="221" t="s">
        <v>1</v>
      </c>
      <c r="F236" s="222" t="s">
        <v>249</v>
      </c>
      <c r="G236" s="219"/>
      <c r="H236" s="221" t="s">
        <v>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156</v>
      </c>
      <c r="AU236" s="228" t="s">
        <v>92</v>
      </c>
      <c r="AV236" s="13" t="s">
        <v>90</v>
      </c>
      <c r="AW236" s="13" t="s">
        <v>36</v>
      </c>
      <c r="AX236" s="13" t="s">
        <v>82</v>
      </c>
      <c r="AY236" s="228" t="s">
        <v>148</v>
      </c>
    </row>
    <row r="237" spans="1:65" s="13" customFormat="1" ht="11.25">
      <c r="B237" s="218"/>
      <c r="C237" s="219"/>
      <c r="D237" s="220" t="s">
        <v>156</v>
      </c>
      <c r="E237" s="221" t="s">
        <v>1</v>
      </c>
      <c r="F237" s="222" t="s">
        <v>250</v>
      </c>
      <c r="G237" s="219"/>
      <c r="H237" s="221" t="s">
        <v>1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156</v>
      </c>
      <c r="AU237" s="228" t="s">
        <v>92</v>
      </c>
      <c r="AV237" s="13" t="s">
        <v>90</v>
      </c>
      <c r="AW237" s="13" t="s">
        <v>36</v>
      </c>
      <c r="AX237" s="13" t="s">
        <v>82</v>
      </c>
      <c r="AY237" s="228" t="s">
        <v>148</v>
      </c>
    </row>
    <row r="238" spans="1:65" s="14" customFormat="1" ht="11.25">
      <c r="B238" s="229"/>
      <c r="C238" s="230"/>
      <c r="D238" s="220" t="s">
        <v>156</v>
      </c>
      <c r="E238" s="231" t="s">
        <v>1</v>
      </c>
      <c r="F238" s="232" t="s">
        <v>256</v>
      </c>
      <c r="G238" s="230"/>
      <c r="H238" s="233">
        <v>32.563000000000002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156</v>
      </c>
      <c r="AU238" s="239" t="s">
        <v>92</v>
      </c>
      <c r="AV238" s="14" t="s">
        <v>92</v>
      </c>
      <c r="AW238" s="14" t="s">
        <v>36</v>
      </c>
      <c r="AX238" s="14" t="s">
        <v>82</v>
      </c>
      <c r="AY238" s="239" t="s">
        <v>148</v>
      </c>
    </row>
    <row r="239" spans="1:65" s="15" customFormat="1" ht="11.25">
      <c r="B239" s="240"/>
      <c r="C239" s="241"/>
      <c r="D239" s="220" t="s">
        <v>156</v>
      </c>
      <c r="E239" s="242" t="s">
        <v>1</v>
      </c>
      <c r="F239" s="243" t="s">
        <v>163</v>
      </c>
      <c r="G239" s="241"/>
      <c r="H239" s="244">
        <v>32.563000000000002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156</v>
      </c>
      <c r="AU239" s="250" t="s">
        <v>92</v>
      </c>
      <c r="AV239" s="15" t="s">
        <v>154</v>
      </c>
      <c r="AW239" s="15" t="s">
        <v>36</v>
      </c>
      <c r="AX239" s="15" t="s">
        <v>90</v>
      </c>
      <c r="AY239" s="250" t="s">
        <v>148</v>
      </c>
    </row>
    <row r="240" spans="1:65" s="2" customFormat="1" ht="16.5" customHeight="1">
      <c r="A240" s="35"/>
      <c r="B240" s="36"/>
      <c r="C240" s="205" t="s">
        <v>257</v>
      </c>
      <c r="D240" s="205" t="s">
        <v>150</v>
      </c>
      <c r="E240" s="206" t="s">
        <v>258</v>
      </c>
      <c r="F240" s="207" t="s">
        <v>259</v>
      </c>
      <c r="G240" s="208" t="s">
        <v>236</v>
      </c>
      <c r="H240" s="209">
        <v>26</v>
      </c>
      <c r="I240" s="210"/>
      <c r="J240" s="211">
        <f>ROUND(I240*H240,2)</f>
        <v>0</v>
      </c>
      <c r="K240" s="207" t="s">
        <v>153</v>
      </c>
      <c r="L240" s="40"/>
      <c r="M240" s="212" t="s">
        <v>1</v>
      </c>
      <c r="N240" s="213" t="s">
        <v>47</v>
      </c>
      <c r="O240" s="72"/>
      <c r="P240" s="214">
        <f>O240*H240</f>
        <v>0</v>
      </c>
      <c r="Q240" s="214">
        <v>6.7999999999999996E-3</v>
      </c>
      <c r="R240" s="214">
        <f>Q240*H240</f>
        <v>0.17679999999999998</v>
      </c>
      <c r="S240" s="214">
        <v>0</v>
      </c>
      <c r="T240" s="21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6" t="s">
        <v>154</v>
      </c>
      <c r="AT240" s="216" t="s">
        <v>150</v>
      </c>
      <c r="AU240" s="216" t="s">
        <v>92</v>
      </c>
      <c r="AY240" s="18" t="s">
        <v>148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90</v>
      </c>
      <c r="BK240" s="217">
        <f>ROUND(I240*H240,2)</f>
        <v>0</v>
      </c>
      <c r="BL240" s="18" t="s">
        <v>154</v>
      </c>
      <c r="BM240" s="216" t="s">
        <v>260</v>
      </c>
    </row>
    <row r="241" spans="1:65" s="13" customFormat="1" ht="11.25">
      <c r="B241" s="218"/>
      <c r="C241" s="219"/>
      <c r="D241" s="220" t="s">
        <v>156</v>
      </c>
      <c r="E241" s="221" t="s">
        <v>1</v>
      </c>
      <c r="F241" s="222" t="s">
        <v>157</v>
      </c>
      <c r="G241" s="219"/>
      <c r="H241" s="221" t="s">
        <v>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156</v>
      </c>
      <c r="AU241" s="228" t="s">
        <v>92</v>
      </c>
      <c r="AV241" s="13" t="s">
        <v>90</v>
      </c>
      <c r="AW241" s="13" t="s">
        <v>36</v>
      </c>
      <c r="AX241" s="13" t="s">
        <v>82</v>
      </c>
      <c r="AY241" s="228" t="s">
        <v>148</v>
      </c>
    </row>
    <row r="242" spans="1:65" s="13" customFormat="1" ht="11.25">
      <c r="B242" s="218"/>
      <c r="C242" s="219"/>
      <c r="D242" s="220" t="s">
        <v>156</v>
      </c>
      <c r="E242" s="221" t="s">
        <v>1</v>
      </c>
      <c r="F242" s="222" t="s">
        <v>158</v>
      </c>
      <c r="G242" s="219"/>
      <c r="H242" s="221" t="s">
        <v>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156</v>
      </c>
      <c r="AU242" s="228" t="s">
        <v>92</v>
      </c>
      <c r="AV242" s="13" t="s">
        <v>90</v>
      </c>
      <c r="AW242" s="13" t="s">
        <v>36</v>
      </c>
      <c r="AX242" s="13" t="s">
        <v>82</v>
      </c>
      <c r="AY242" s="228" t="s">
        <v>148</v>
      </c>
    </row>
    <row r="243" spans="1:65" s="13" customFormat="1" ht="11.25">
      <c r="B243" s="218"/>
      <c r="C243" s="219"/>
      <c r="D243" s="220" t="s">
        <v>156</v>
      </c>
      <c r="E243" s="221" t="s">
        <v>1</v>
      </c>
      <c r="F243" s="222" t="s">
        <v>261</v>
      </c>
      <c r="G243" s="219"/>
      <c r="H243" s="221" t="s">
        <v>1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156</v>
      </c>
      <c r="AU243" s="228" t="s">
        <v>92</v>
      </c>
      <c r="AV243" s="13" t="s">
        <v>90</v>
      </c>
      <c r="AW243" s="13" t="s">
        <v>36</v>
      </c>
      <c r="AX243" s="13" t="s">
        <v>82</v>
      </c>
      <c r="AY243" s="228" t="s">
        <v>148</v>
      </c>
    </row>
    <row r="244" spans="1:65" s="13" customFormat="1" ht="11.25">
      <c r="B244" s="218"/>
      <c r="C244" s="219"/>
      <c r="D244" s="220" t="s">
        <v>156</v>
      </c>
      <c r="E244" s="221" t="s">
        <v>1</v>
      </c>
      <c r="F244" s="222" t="s">
        <v>262</v>
      </c>
      <c r="G244" s="219"/>
      <c r="H244" s="221" t="s">
        <v>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156</v>
      </c>
      <c r="AU244" s="228" t="s">
        <v>92</v>
      </c>
      <c r="AV244" s="13" t="s">
        <v>90</v>
      </c>
      <c r="AW244" s="13" t="s">
        <v>36</v>
      </c>
      <c r="AX244" s="13" t="s">
        <v>82</v>
      </c>
      <c r="AY244" s="228" t="s">
        <v>148</v>
      </c>
    </row>
    <row r="245" spans="1:65" s="14" customFormat="1" ht="11.25">
      <c r="B245" s="229"/>
      <c r="C245" s="230"/>
      <c r="D245" s="220" t="s">
        <v>156</v>
      </c>
      <c r="E245" s="231" t="s">
        <v>1</v>
      </c>
      <c r="F245" s="232" t="s">
        <v>263</v>
      </c>
      <c r="G245" s="230"/>
      <c r="H245" s="233">
        <v>26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156</v>
      </c>
      <c r="AU245" s="239" t="s">
        <v>92</v>
      </c>
      <c r="AV245" s="14" t="s">
        <v>92</v>
      </c>
      <c r="AW245" s="14" t="s">
        <v>36</v>
      </c>
      <c r="AX245" s="14" t="s">
        <v>82</v>
      </c>
      <c r="AY245" s="239" t="s">
        <v>148</v>
      </c>
    </row>
    <row r="246" spans="1:65" s="15" customFormat="1" ht="11.25">
      <c r="B246" s="240"/>
      <c r="C246" s="241"/>
      <c r="D246" s="220" t="s">
        <v>156</v>
      </c>
      <c r="E246" s="242" t="s">
        <v>1</v>
      </c>
      <c r="F246" s="243" t="s">
        <v>163</v>
      </c>
      <c r="G246" s="241"/>
      <c r="H246" s="244">
        <v>26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156</v>
      </c>
      <c r="AU246" s="250" t="s">
        <v>92</v>
      </c>
      <c r="AV246" s="15" t="s">
        <v>154</v>
      </c>
      <c r="AW246" s="15" t="s">
        <v>36</v>
      </c>
      <c r="AX246" s="15" t="s">
        <v>90</v>
      </c>
      <c r="AY246" s="250" t="s">
        <v>148</v>
      </c>
    </row>
    <row r="247" spans="1:65" s="2" customFormat="1" ht="16.5" customHeight="1">
      <c r="A247" s="35"/>
      <c r="B247" s="36"/>
      <c r="C247" s="205" t="s">
        <v>264</v>
      </c>
      <c r="D247" s="205" t="s">
        <v>150</v>
      </c>
      <c r="E247" s="206" t="s">
        <v>265</v>
      </c>
      <c r="F247" s="207" t="s">
        <v>266</v>
      </c>
      <c r="G247" s="208" t="s">
        <v>97</v>
      </c>
      <c r="H247" s="209">
        <v>217.7</v>
      </c>
      <c r="I247" s="210"/>
      <c r="J247" s="211">
        <f>ROUND(I247*H247,2)</f>
        <v>0</v>
      </c>
      <c r="K247" s="207" t="s">
        <v>1</v>
      </c>
      <c r="L247" s="40"/>
      <c r="M247" s="212" t="s">
        <v>1</v>
      </c>
      <c r="N247" s="213" t="s">
        <v>47</v>
      </c>
      <c r="O247" s="72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6" t="s">
        <v>245</v>
      </c>
      <c r="AT247" s="216" t="s">
        <v>150</v>
      </c>
      <c r="AU247" s="216" t="s">
        <v>92</v>
      </c>
      <c r="AY247" s="18" t="s">
        <v>148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90</v>
      </c>
      <c r="BK247" s="217">
        <f>ROUND(I247*H247,2)</f>
        <v>0</v>
      </c>
      <c r="BL247" s="18" t="s">
        <v>245</v>
      </c>
      <c r="BM247" s="216" t="s">
        <v>267</v>
      </c>
    </row>
    <row r="248" spans="1:65" s="13" customFormat="1" ht="11.25">
      <c r="B248" s="218"/>
      <c r="C248" s="219"/>
      <c r="D248" s="220" t="s">
        <v>156</v>
      </c>
      <c r="E248" s="221" t="s">
        <v>1</v>
      </c>
      <c r="F248" s="222" t="s">
        <v>157</v>
      </c>
      <c r="G248" s="219"/>
      <c r="H248" s="221" t="s">
        <v>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156</v>
      </c>
      <c r="AU248" s="228" t="s">
        <v>92</v>
      </c>
      <c r="AV248" s="13" t="s">
        <v>90</v>
      </c>
      <c r="AW248" s="13" t="s">
        <v>36</v>
      </c>
      <c r="AX248" s="13" t="s">
        <v>82</v>
      </c>
      <c r="AY248" s="228" t="s">
        <v>148</v>
      </c>
    </row>
    <row r="249" spans="1:65" s="13" customFormat="1" ht="11.25">
      <c r="B249" s="218"/>
      <c r="C249" s="219"/>
      <c r="D249" s="220" t="s">
        <v>156</v>
      </c>
      <c r="E249" s="221" t="s">
        <v>1</v>
      </c>
      <c r="F249" s="222" t="s">
        <v>268</v>
      </c>
      <c r="G249" s="219"/>
      <c r="H249" s="221" t="s">
        <v>1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156</v>
      </c>
      <c r="AU249" s="228" t="s">
        <v>92</v>
      </c>
      <c r="AV249" s="13" t="s">
        <v>90</v>
      </c>
      <c r="AW249" s="13" t="s">
        <v>36</v>
      </c>
      <c r="AX249" s="13" t="s">
        <v>82</v>
      </c>
      <c r="AY249" s="228" t="s">
        <v>148</v>
      </c>
    </row>
    <row r="250" spans="1:65" s="13" customFormat="1" ht="11.25">
      <c r="B250" s="218"/>
      <c r="C250" s="219"/>
      <c r="D250" s="220" t="s">
        <v>156</v>
      </c>
      <c r="E250" s="221" t="s">
        <v>1</v>
      </c>
      <c r="F250" s="222" t="s">
        <v>269</v>
      </c>
      <c r="G250" s="219"/>
      <c r="H250" s="221" t="s">
        <v>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156</v>
      </c>
      <c r="AU250" s="228" t="s">
        <v>92</v>
      </c>
      <c r="AV250" s="13" t="s">
        <v>90</v>
      </c>
      <c r="AW250" s="13" t="s">
        <v>36</v>
      </c>
      <c r="AX250" s="13" t="s">
        <v>82</v>
      </c>
      <c r="AY250" s="228" t="s">
        <v>148</v>
      </c>
    </row>
    <row r="251" spans="1:65" s="14" customFormat="1" ht="11.25">
      <c r="B251" s="229"/>
      <c r="C251" s="230"/>
      <c r="D251" s="220" t="s">
        <v>156</v>
      </c>
      <c r="E251" s="231" t="s">
        <v>1</v>
      </c>
      <c r="F251" s="232" t="s">
        <v>264</v>
      </c>
      <c r="G251" s="230"/>
      <c r="H251" s="233">
        <v>19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156</v>
      </c>
      <c r="AU251" s="239" t="s">
        <v>92</v>
      </c>
      <c r="AV251" s="14" t="s">
        <v>92</v>
      </c>
      <c r="AW251" s="14" t="s">
        <v>36</v>
      </c>
      <c r="AX251" s="14" t="s">
        <v>82</v>
      </c>
      <c r="AY251" s="239" t="s">
        <v>148</v>
      </c>
    </row>
    <row r="252" spans="1:65" s="13" customFormat="1" ht="11.25">
      <c r="B252" s="218"/>
      <c r="C252" s="219"/>
      <c r="D252" s="220" t="s">
        <v>156</v>
      </c>
      <c r="E252" s="221" t="s">
        <v>1</v>
      </c>
      <c r="F252" s="222" t="s">
        <v>270</v>
      </c>
      <c r="G252" s="219"/>
      <c r="H252" s="221" t="s">
        <v>1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156</v>
      </c>
      <c r="AU252" s="228" t="s">
        <v>92</v>
      </c>
      <c r="AV252" s="13" t="s">
        <v>90</v>
      </c>
      <c r="AW252" s="13" t="s">
        <v>36</v>
      </c>
      <c r="AX252" s="13" t="s">
        <v>82</v>
      </c>
      <c r="AY252" s="228" t="s">
        <v>148</v>
      </c>
    </row>
    <row r="253" spans="1:65" s="14" customFormat="1" ht="11.25">
      <c r="B253" s="229"/>
      <c r="C253" s="230"/>
      <c r="D253" s="220" t="s">
        <v>156</v>
      </c>
      <c r="E253" s="231" t="s">
        <v>1</v>
      </c>
      <c r="F253" s="232" t="s">
        <v>264</v>
      </c>
      <c r="G253" s="230"/>
      <c r="H253" s="233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156</v>
      </c>
      <c r="AU253" s="239" t="s">
        <v>92</v>
      </c>
      <c r="AV253" s="14" t="s">
        <v>92</v>
      </c>
      <c r="AW253" s="14" t="s">
        <v>36</v>
      </c>
      <c r="AX253" s="14" t="s">
        <v>82</v>
      </c>
      <c r="AY253" s="239" t="s">
        <v>148</v>
      </c>
    </row>
    <row r="254" spans="1:65" s="13" customFormat="1" ht="11.25">
      <c r="B254" s="218"/>
      <c r="C254" s="219"/>
      <c r="D254" s="220" t="s">
        <v>156</v>
      </c>
      <c r="E254" s="221" t="s">
        <v>1</v>
      </c>
      <c r="F254" s="222" t="s">
        <v>271</v>
      </c>
      <c r="G254" s="219"/>
      <c r="H254" s="221" t="s">
        <v>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156</v>
      </c>
      <c r="AU254" s="228" t="s">
        <v>92</v>
      </c>
      <c r="AV254" s="13" t="s">
        <v>90</v>
      </c>
      <c r="AW254" s="13" t="s">
        <v>36</v>
      </c>
      <c r="AX254" s="13" t="s">
        <v>82</v>
      </c>
      <c r="AY254" s="228" t="s">
        <v>148</v>
      </c>
    </row>
    <row r="255" spans="1:65" s="14" customFormat="1" ht="11.25">
      <c r="B255" s="229"/>
      <c r="C255" s="230"/>
      <c r="D255" s="220" t="s">
        <v>156</v>
      </c>
      <c r="E255" s="231" t="s">
        <v>1</v>
      </c>
      <c r="F255" s="232" t="s">
        <v>272</v>
      </c>
      <c r="G255" s="230"/>
      <c r="H255" s="233">
        <v>120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156</v>
      </c>
      <c r="AU255" s="239" t="s">
        <v>92</v>
      </c>
      <c r="AV255" s="14" t="s">
        <v>92</v>
      </c>
      <c r="AW255" s="14" t="s">
        <v>36</v>
      </c>
      <c r="AX255" s="14" t="s">
        <v>82</v>
      </c>
      <c r="AY255" s="239" t="s">
        <v>148</v>
      </c>
    </row>
    <row r="256" spans="1:65" s="13" customFormat="1" ht="11.25">
      <c r="B256" s="218"/>
      <c r="C256" s="219"/>
      <c r="D256" s="220" t="s">
        <v>156</v>
      </c>
      <c r="E256" s="221" t="s">
        <v>1</v>
      </c>
      <c r="F256" s="222" t="s">
        <v>273</v>
      </c>
      <c r="G256" s="219"/>
      <c r="H256" s="221" t="s">
        <v>1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156</v>
      </c>
      <c r="AU256" s="228" t="s">
        <v>92</v>
      </c>
      <c r="AV256" s="13" t="s">
        <v>90</v>
      </c>
      <c r="AW256" s="13" t="s">
        <v>36</v>
      </c>
      <c r="AX256" s="13" t="s">
        <v>82</v>
      </c>
      <c r="AY256" s="228" t="s">
        <v>148</v>
      </c>
    </row>
    <row r="257" spans="1:65" s="14" customFormat="1" ht="11.25">
      <c r="B257" s="229"/>
      <c r="C257" s="230"/>
      <c r="D257" s="220" t="s">
        <v>156</v>
      </c>
      <c r="E257" s="231" t="s">
        <v>1</v>
      </c>
      <c r="F257" s="232" t="s">
        <v>274</v>
      </c>
      <c r="G257" s="230"/>
      <c r="H257" s="233">
        <v>59.7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156</v>
      </c>
      <c r="AU257" s="239" t="s">
        <v>92</v>
      </c>
      <c r="AV257" s="14" t="s">
        <v>92</v>
      </c>
      <c r="AW257" s="14" t="s">
        <v>36</v>
      </c>
      <c r="AX257" s="14" t="s">
        <v>82</v>
      </c>
      <c r="AY257" s="239" t="s">
        <v>148</v>
      </c>
    </row>
    <row r="258" spans="1:65" s="15" customFormat="1" ht="11.25">
      <c r="B258" s="240"/>
      <c r="C258" s="241"/>
      <c r="D258" s="220" t="s">
        <v>156</v>
      </c>
      <c r="E258" s="242" t="s">
        <v>1</v>
      </c>
      <c r="F258" s="243" t="s">
        <v>163</v>
      </c>
      <c r="G258" s="241"/>
      <c r="H258" s="244">
        <v>217.7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156</v>
      </c>
      <c r="AU258" s="250" t="s">
        <v>92</v>
      </c>
      <c r="AV258" s="15" t="s">
        <v>154</v>
      </c>
      <c r="AW258" s="15" t="s">
        <v>36</v>
      </c>
      <c r="AX258" s="15" t="s">
        <v>90</v>
      </c>
      <c r="AY258" s="250" t="s">
        <v>148</v>
      </c>
    </row>
    <row r="259" spans="1:65" s="2" customFormat="1" ht="16.5" customHeight="1">
      <c r="A259" s="35"/>
      <c r="B259" s="36"/>
      <c r="C259" s="205" t="s">
        <v>275</v>
      </c>
      <c r="D259" s="205" t="s">
        <v>150</v>
      </c>
      <c r="E259" s="206" t="s">
        <v>276</v>
      </c>
      <c r="F259" s="207" t="s">
        <v>277</v>
      </c>
      <c r="G259" s="208" t="s">
        <v>97</v>
      </c>
      <c r="H259" s="209">
        <v>92.3</v>
      </c>
      <c r="I259" s="210"/>
      <c r="J259" s="211">
        <f>ROUND(I259*H259,2)</f>
        <v>0</v>
      </c>
      <c r="K259" s="207" t="s">
        <v>1</v>
      </c>
      <c r="L259" s="40"/>
      <c r="M259" s="212" t="s">
        <v>1</v>
      </c>
      <c r="N259" s="213" t="s">
        <v>47</v>
      </c>
      <c r="O259" s="7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6" t="s">
        <v>245</v>
      </c>
      <c r="AT259" s="216" t="s">
        <v>150</v>
      </c>
      <c r="AU259" s="216" t="s">
        <v>92</v>
      </c>
      <c r="AY259" s="18" t="s">
        <v>148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90</v>
      </c>
      <c r="BK259" s="217">
        <f>ROUND(I259*H259,2)</f>
        <v>0</v>
      </c>
      <c r="BL259" s="18" t="s">
        <v>245</v>
      </c>
      <c r="BM259" s="216" t="s">
        <v>278</v>
      </c>
    </row>
    <row r="260" spans="1:65" s="13" customFormat="1" ht="11.25">
      <c r="B260" s="218"/>
      <c r="C260" s="219"/>
      <c r="D260" s="220" t="s">
        <v>156</v>
      </c>
      <c r="E260" s="221" t="s">
        <v>1</v>
      </c>
      <c r="F260" s="222" t="s">
        <v>157</v>
      </c>
      <c r="G260" s="219"/>
      <c r="H260" s="221" t="s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156</v>
      </c>
      <c r="AU260" s="228" t="s">
        <v>92</v>
      </c>
      <c r="AV260" s="13" t="s">
        <v>90</v>
      </c>
      <c r="AW260" s="13" t="s">
        <v>36</v>
      </c>
      <c r="AX260" s="13" t="s">
        <v>82</v>
      </c>
      <c r="AY260" s="228" t="s">
        <v>148</v>
      </c>
    </row>
    <row r="261" spans="1:65" s="13" customFormat="1" ht="11.25">
      <c r="B261" s="218"/>
      <c r="C261" s="219"/>
      <c r="D261" s="220" t="s">
        <v>156</v>
      </c>
      <c r="E261" s="221" t="s">
        <v>1</v>
      </c>
      <c r="F261" s="222" t="s">
        <v>268</v>
      </c>
      <c r="G261" s="219"/>
      <c r="H261" s="221" t="s">
        <v>1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156</v>
      </c>
      <c r="AU261" s="228" t="s">
        <v>92</v>
      </c>
      <c r="AV261" s="13" t="s">
        <v>90</v>
      </c>
      <c r="AW261" s="13" t="s">
        <v>36</v>
      </c>
      <c r="AX261" s="13" t="s">
        <v>82</v>
      </c>
      <c r="AY261" s="228" t="s">
        <v>148</v>
      </c>
    </row>
    <row r="262" spans="1:65" s="13" customFormat="1" ht="11.25">
      <c r="B262" s="218"/>
      <c r="C262" s="219"/>
      <c r="D262" s="220" t="s">
        <v>156</v>
      </c>
      <c r="E262" s="221" t="s">
        <v>1</v>
      </c>
      <c r="F262" s="222" t="s">
        <v>279</v>
      </c>
      <c r="G262" s="219"/>
      <c r="H262" s="221" t="s">
        <v>1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156</v>
      </c>
      <c r="AU262" s="228" t="s">
        <v>92</v>
      </c>
      <c r="AV262" s="13" t="s">
        <v>90</v>
      </c>
      <c r="AW262" s="13" t="s">
        <v>36</v>
      </c>
      <c r="AX262" s="13" t="s">
        <v>82</v>
      </c>
      <c r="AY262" s="228" t="s">
        <v>148</v>
      </c>
    </row>
    <row r="263" spans="1:65" s="14" customFormat="1" ht="11.25">
      <c r="B263" s="229"/>
      <c r="C263" s="230"/>
      <c r="D263" s="220" t="s">
        <v>156</v>
      </c>
      <c r="E263" s="231" t="s">
        <v>1</v>
      </c>
      <c r="F263" s="232" t="s">
        <v>280</v>
      </c>
      <c r="G263" s="230"/>
      <c r="H263" s="233">
        <v>46.5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156</v>
      </c>
      <c r="AU263" s="239" t="s">
        <v>92</v>
      </c>
      <c r="AV263" s="14" t="s">
        <v>92</v>
      </c>
      <c r="AW263" s="14" t="s">
        <v>36</v>
      </c>
      <c r="AX263" s="14" t="s">
        <v>82</v>
      </c>
      <c r="AY263" s="239" t="s">
        <v>148</v>
      </c>
    </row>
    <row r="264" spans="1:65" s="13" customFormat="1" ht="11.25">
      <c r="B264" s="218"/>
      <c r="C264" s="219"/>
      <c r="D264" s="220" t="s">
        <v>156</v>
      </c>
      <c r="E264" s="221" t="s">
        <v>1</v>
      </c>
      <c r="F264" s="222" t="s">
        <v>281</v>
      </c>
      <c r="G264" s="219"/>
      <c r="H264" s="221" t="s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156</v>
      </c>
      <c r="AU264" s="228" t="s">
        <v>92</v>
      </c>
      <c r="AV264" s="13" t="s">
        <v>90</v>
      </c>
      <c r="AW264" s="13" t="s">
        <v>36</v>
      </c>
      <c r="AX264" s="13" t="s">
        <v>82</v>
      </c>
      <c r="AY264" s="228" t="s">
        <v>148</v>
      </c>
    </row>
    <row r="265" spans="1:65" s="14" customFormat="1" ht="11.25">
      <c r="B265" s="229"/>
      <c r="C265" s="230"/>
      <c r="D265" s="220" t="s">
        <v>156</v>
      </c>
      <c r="E265" s="231" t="s">
        <v>1</v>
      </c>
      <c r="F265" s="232" t="s">
        <v>282</v>
      </c>
      <c r="G265" s="230"/>
      <c r="H265" s="233">
        <v>45.8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156</v>
      </c>
      <c r="AU265" s="239" t="s">
        <v>92</v>
      </c>
      <c r="AV265" s="14" t="s">
        <v>92</v>
      </c>
      <c r="AW265" s="14" t="s">
        <v>36</v>
      </c>
      <c r="AX265" s="14" t="s">
        <v>82</v>
      </c>
      <c r="AY265" s="239" t="s">
        <v>148</v>
      </c>
    </row>
    <row r="266" spans="1:65" s="15" customFormat="1" ht="11.25">
      <c r="B266" s="240"/>
      <c r="C266" s="241"/>
      <c r="D266" s="220" t="s">
        <v>156</v>
      </c>
      <c r="E266" s="242" t="s">
        <v>1</v>
      </c>
      <c r="F266" s="243" t="s">
        <v>163</v>
      </c>
      <c r="G266" s="241"/>
      <c r="H266" s="244">
        <v>92.3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156</v>
      </c>
      <c r="AU266" s="250" t="s">
        <v>92</v>
      </c>
      <c r="AV266" s="15" t="s">
        <v>154</v>
      </c>
      <c r="AW266" s="15" t="s">
        <v>36</v>
      </c>
      <c r="AX266" s="15" t="s">
        <v>90</v>
      </c>
      <c r="AY266" s="250" t="s">
        <v>148</v>
      </c>
    </row>
    <row r="267" spans="1:65" s="2" customFormat="1" ht="36" customHeight="1">
      <c r="A267" s="35"/>
      <c r="B267" s="36"/>
      <c r="C267" s="205" t="s">
        <v>7</v>
      </c>
      <c r="D267" s="205" t="s">
        <v>150</v>
      </c>
      <c r="E267" s="206" t="s">
        <v>283</v>
      </c>
      <c r="F267" s="207" t="s">
        <v>284</v>
      </c>
      <c r="G267" s="208" t="s">
        <v>97</v>
      </c>
      <c r="H267" s="209">
        <v>38</v>
      </c>
      <c r="I267" s="210"/>
      <c r="J267" s="211">
        <f>ROUND(I267*H267,2)</f>
        <v>0</v>
      </c>
      <c r="K267" s="207" t="s">
        <v>1</v>
      </c>
      <c r="L267" s="40"/>
      <c r="M267" s="212" t="s">
        <v>1</v>
      </c>
      <c r="N267" s="213" t="s">
        <v>47</v>
      </c>
      <c r="O267" s="72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6" t="s">
        <v>245</v>
      </c>
      <c r="AT267" s="216" t="s">
        <v>150</v>
      </c>
      <c r="AU267" s="216" t="s">
        <v>92</v>
      </c>
      <c r="AY267" s="18" t="s">
        <v>148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90</v>
      </c>
      <c r="BK267" s="217">
        <f>ROUND(I267*H267,2)</f>
        <v>0</v>
      </c>
      <c r="BL267" s="18" t="s">
        <v>245</v>
      </c>
      <c r="BM267" s="216" t="s">
        <v>285</v>
      </c>
    </row>
    <row r="268" spans="1:65" s="13" customFormat="1" ht="11.25">
      <c r="B268" s="218"/>
      <c r="C268" s="219"/>
      <c r="D268" s="220" t="s">
        <v>156</v>
      </c>
      <c r="E268" s="221" t="s">
        <v>1</v>
      </c>
      <c r="F268" s="222" t="s">
        <v>157</v>
      </c>
      <c r="G268" s="219"/>
      <c r="H268" s="221" t="s">
        <v>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156</v>
      </c>
      <c r="AU268" s="228" t="s">
        <v>92</v>
      </c>
      <c r="AV268" s="13" t="s">
        <v>90</v>
      </c>
      <c r="AW268" s="13" t="s">
        <v>36</v>
      </c>
      <c r="AX268" s="13" t="s">
        <v>82</v>
      </c>
      <c r="AY268" s="228" t="s">
        <v>148</v>
      </c>
    </row>
    <row r="269" spans="1:65" s="13" customFormat="1" ht="11.25">
      <c r="B269" s="218"/>
      <c r="C269" s="219"/>
      <c r="D269" s="220" t="s">
        <v>156</v>
      </c>
      <c r="E269" s="221" t="s">
        <v>1</v>
      </c>
      <c r="F269" s="222" t="s">
        <v>268</v>
      </c>
      <c r="G269" s="219"/>
      <c r="H269" s="221" t="s">
        <v>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156</v>
      </c>
      <c r="AU269" s="228" t="s">
        <v>92</v>
      </c>
      <c r="AV269" s="13" t="s">
        <v>90</v>
      </c>
      <c r="AW269" s="13" t="s">
        <v>36</v>
      </c>
      <c r="AX269" s="13" t="s">
        <v>82</v>
      </c>
      <c r="AY269" s="228" t="s">
        <v>148</v>
      </c>
    </row>
    <row r="270" spans="1:65" s="13" customFormat="1" ht="11.25">
      <c r="B270" s="218"/>
      <c r="C270" s="219"/>
      <c r="D270" s="220" t="s">
        <v>156</v>
      </c>
      <c r="E270" s="221" t="s">
        <v>1</v>
      </c>
      <c r="F270" s="222" t="s">
        <v>269</v>
      </c>
      <c r="G270" s="219"/>
      <c r="H270" s="221" t="s">
        <v>1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156</v>
      </c>
      <c r="AU270" s="228" t="s">
        <v>92</v>
      </c>
      <c r="AV270" s="13" t="s">
        <v>90</v>
      </c>
      <c r="AW270" s="13" t="s">
        <v>36</v>
      </c>
      <c r="AX270" s="13" t="s">
        <v>82</v>
      </c>
      <c r="AY270" s="228" t="s">
        <v>148</v>
      </c>
    </row>
    <row r="271" spans="1:65" s="14" customFormat="1" ht="11.25">
      <c r="B271" s="229"/>
      <c r="C271" s="230"/>
      <c r="D271" s="220" t="s">
        <v>156</v>
      </c>
      <c r="E271" s="231" t="s">
        <v>1</v>
      </c>
      <c r="F271" s="232" t="s">
        <v>264</v>
      </c>
      <c r="G271" s="230"/>
      <c r="H271" s="233">
        <v>19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156</v>
      </c>
      <c r="AU271" s="239" t="s">
        <v>92</v>
      </c>
      <c r="AV271" s="14" t="s">
        <v>92</v>
      </c>
      <c r="AW271" s="14" t="s">
        <v>36</v>
      </c>
      <c r="AX271" s="14" t="s">
        <v>82</v>
      </c>
      <c r="AY271" s="239" t="s">
        <v>148</v>
      </c>
    </row>
    <row r="272" spans="1:65" s="13" customFormat="1" ht="11.25">
      <c r="B272" s="218"/>
      <c r="C272" s="219"/>
      <c r="D272" s="220" t="s">
        <v>156</v>
      </c>
      <c r="E272" s="221" t="s">
        <v>1</v>
      </c>
      <c r="F272" s="222" t="s">
        <v>270</v>
      </c>
      <c r="G272" s="219"/>
      <c r="H272" s="221" t="s">
        <v>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156</v>
      </c>
      <c r="AU272" s="228" t="s">
        <v>92</v>
      </c>
      <c r="AV272" s="13" t="s">
        <v>90</v>
      </c>
      <c r="AW272" s="13" t="s">
        <v>36</v>
      </c>
      <c r="AX272" s="13" t="s">
        <v>82</v>
      </c>
      <c r="AY272" s="228" t="s">
        <v>148</v>
      </c>
    </row>
    <row r="273" spans="1:65" s="14" customFormat="1" ht="11.25">
      <c r="B273" s="229"/>
      <c r="C273" s="230"/>
      <c r="D273" s="220" t="s">
        <v>156</v>
      </c>
      <c r="E273" s="231" t="s">
        <v>1</v>
      </c>
      <c r="F273" s="232" t="s">
        <v>264</v>
      </c>
      <c r="G273" s="230"/>
      <c r="H273" s="233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156</v>
      </c>
      <c r="AU273" s="239" t="s">
        <v>92</v>
      </c>
      <c r="AV273" s="14" t="s">
        <v>92</v>
      </c>
      <c r="AW273" s="14" t="s">
        <v>36</v>
      </c>
      <c r="AX273" s="14" t="s">
        <v>82</v>
      </c>
      <c r="AY273" s="239" t="s">
        <v>148</v>
      </c>
    </row>
    <row r="274" spans="1:65" s="15" customFormat="1" ht="11.25">
      <c r="B274" s="240"/>
      <c r="C274" s="241"/>
      <c r="D274" s="220" t="s">
        <v>156</v>
      </c>
      <c r="E274" s="242" t="s">
        <v>1</v>
      </c>
      <c r="F274" s="243" t="s">
        <v>163</v>
      </c>
      <c r="G274" s="241"/>
      <c r="H274" s="244">
        <v>38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156</v>
      </c>
      <c r="AU274" s="250" t="s">
        <v>92</v>
      </c>
      <c r="AV274" s="15" t="s">
        <v>154</v>
      </c>
      <c r="AW274" s="15" t="s">
        <v>36</v>
      </c>
      <c r="AX274" s="15" t="s">
        <v>90</v>
      </c>
      <c r="AY274" s="250" t="s">
        <v>148</v>
      </c>
    </row>
    <row r="275" spans="1:65" s="2" customFormat="1" ht="48" customHeight="1">
      <c r="A275" s="35"/>
      <c r="B275" s="36"/>
      <c r="C275" s="205" t="s">
        <v>286</v>
      </c>
      <c r="D275" s="205" t="s">
        <v>150</v>
      </c>
      <c r="E275" s="206" t="s">
        <v>287</v>
      </c>
      <c r="F275" s="207" t="s">
        <v>288</v>
      </c>
      <c r="G275" s="208" t="s">
        <v>97</v>
      </c>
      <c r="H275" s="209">
        <v>152</v>
      </c>
      <c r="I275" s="210"/>
      <c r="J275" s="211">
        <f>ROUND(I275*H275,2)</f>
        <v>0</v>
      </c>
      <c r="K275" s="207" t="s">
        <v>1</v>
      </c>
      <c r="L275" s="40"/>
      <c r="M275" s="212" t="s">
        <v>1</v>
      </c>
      <c r="N275" s="213" t="s">
        <v>47</v>
      </c>
      <c r="O275" s="72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6" t="s">
        <v>245</v>
      </c>
      <c r="AT275" s="216" t="s">
        <v>150</v>
      </c>
      <c r="AU275" s="216" t="s">
        <v>92</v>
      </c>
      <c r="AY275" s="18" t="s">
        <v>148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90</v>
      </c>
      <c r="BK275" s="217">
        <f>ROUND(I275*H275,2)</f>
        <v>0</v>
      </c>
      <c r="BL275" s="18" t="s">
        <v>245</v>
      </c>
      <c r="BM275" s="216" t="s">
        <v>289</v>
      </c>
    </row>
    <row r="276" spans="1:65" s="13" customFormat="1" ht="11.25">
      <c r="B276" s="218"/>
      <c r="C276" s="219"/>
      <c r="D276" s="220" t="s">
        <v>156</v>
      </c>
      <c r="E276" s="221" t="s">
        <v>1</v>
      </c>
      <c r="F276" s="222" t="s">
        <v>157</v>
      </c>
      <c r="G276" s="219"/>
      <c r="H276" s="221" t="s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156</v>
      </c>
      <c r="AU276" s="228" t="s">
        <v>92</v>
      </c>
      <c r="AV276" s="13" t="s">
        <v>90</v>
      </c>
      <c r="AW276" s="13" t="s">
        <v>36</v>
      </c>
      <c r="AX276" s="13" t="s">
        <v>82</v>
      </c>
      <c r="AY276" s="228" t="s">
        <v>148</v>
      </c>
    </row>
    <row r="277" spans="1:65" s="13" customFormat="1" ht="11.25">
      <c r="B277" s="218"/>
      <c r="C277" s="219"/>
      <c r="D277" s="220" t="s">
        <v>156</v>
      </c>
      <c r="E277" s="221" t="s">
        <v>1</v>
      </c>
      <c r="F277" s="222" t="s">
        <v>268</v>
      </c>
      <c r="G277" s="219"/>
      <c r="H277" s="221" t="s">
        <v>1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156</v>
      </c>
      <c r="AU277" s="228" t="s">
        <v>92</v>
      </c>
      <c r="AV277" s="13" t="s">
        <v>90</v>
      </c>
      <c r="AW277" s="13" t="s">
        <v>36</v>
      </c>
      <c r="AX277" s="13" t="s">
        <v>82</v>
      </c>
      <c r="AY277" s="228" t="s">
        <v>148</v>
      </c>
    </row>
    <row r="278" spans="1:65" s="13" customFormat="1" ht="11.25">
      <c r="B278" s="218"/>
      <c r="C278" s="219"/>
      <c r="D278" s="220" t="s">
        <v>156</v>
      </c>
      <c r="E278" s="221" t="s">
        <v>1</v>
      </c>
      <c r="F278" s="222" t="s">
        <v>279</v>
      </c>
      <c r="G278" s="219"/>
      <c r="H278" s="221" t="s">
        <v>1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156</v>
      </c>
      <c r="AU278" s="228" t="s">
        <v>92</v>
      </c>
      <c r="AV278" s="13" t="s">
        <v>90</v>
      </c>
      <c r="AW278" s="13" t="s">
        <v>36</v>
      </c>
      <c r="AX278" s="13" t="s">
        <v>82</v>
      </c>
      <c r="AY278" s="228" t="s">
        <v>148</v>
      </c>
    </row>
    <row r="279" spans="1:65" s="14" customFormat="1" ht="11.25">
      <c r="B279" s="229"/>
      <c r="C279" s="230"/>
      <c r="D279" s="220" t="s">
        <v>156</v>
      </c>
      <c r="E279" s="231" t="s">
        <v>1</v>
      </c>
      <c r="F279" s="232" t="s">
        <v>280</v>
      </c>
      <c r="G279" s="230"/>
      <c r="H279" s="233">
        <v>46.5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156</v>
      </c>
      <c r="AU279" s="239" t="s">
        <v>92</v>
      </c>
      <c r="AV279" s="14" t="s">
        <v>92</v>
      </c>
      <c r="AW279" s="14" t="s">
        <v>36</v>
      </c>
      <c r="AX279" s="14" t="s">
        <v>82</v>
      </c>
      <c r="AY279" s="239" t="s">
        <v>148</v>
      </c>
    </row>
    <row r="280" spans="1:65" s="13" customFormat="1" ht="11.25">
      <c r="B280" s="218"/>
      <c r="C280" s="219"/>
      <c r="D280" s="220" t="s">
        <v>156</v>
      </c>
      <c r="E280" s="221" t="s">
        <v>1</v>
      </c>
      <c r="F280" s="222" t="s">
        <v>281</v>
      </c>
      <c r="G280" s="219"/>
      <c r="H280" s="221" t="s">
        <v>1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156</v>
      </c>
      <c r="AU280" s="228" t="s">
        <v>92</v>
      </c>
      <c r="AV280" s="13" t="s">
        <v>90</v>
      </c>
      <c r="AW280" s="13" t="s">
        <v>36</v>
      </c>
      <c r="AX280" s="13" t="s">
        <v>82</v>
      </c>
      <c r="AY280" s="228" t="s">
        <v>148</v>
      </c>
    </row>
    <row r="281" spans="1:65" s="14" customFormat="1" ht="11.25">
      <c r="B281" s="229"/>
      <c r="C281" s="230"/>
      <c r="D281" s="220" t="s">
        <v>156</v>
      </c>
      <c r="E281" s="231" t="s">
        <v>1</v>
      </c>
      <c r="F281" s="232" t="s">
        <v>282</v>
      </c>
      <c r="G281" s="230"/>
      <c r="H281" s="233">
        <v>45.8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156</v>
      </c>
      <c r="AU281" s="239" t="s">
        <v>92</v>
      </c>
      <c r="AV281" s="14" t="s">
        <v>92</v>
      </c>
      <c r="AW281" s="14" t="s">
        <v>36</v>
      </c>
      <c r="AX281" s="14" t="s">
        <v>82</v>
      </c>
      <c r="AY281" s="239" t="s">
        <v>148</v>
      </c>
    </row>
    <row r="282" spans="1:65" s="13" customFormat="1" ht="11.25">
      <c r="B282" s="218"/>
      <c r="C282" s="219"/>
      <c r="D282" s="220" t="s">
        <v>156</v>
      </c>
      <c r="E282" s="221" t="s">
        <v>1</v>
      </c>
      <c r="F282" s="222" t="s">
        <v>273</v>
      </c>
      <c r="G282" s="219"/>
      <c r="H282" s="221" t="s">
        <v>1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156</v>
      </c>
      <c r="AU282" s="228" t="s">
        <v>92</v>
      </c>
      <c r="AV282" s="13" t="s">
        <v>90</v>
      </c>
      <c r="AW282" s="13" t="s">
        <v>36</v>
      </c>
      <c r="AX282" s="13" t="s">
        <v>82</v>
      </c>
      <c r="AY282" s="228" t="s">
        <v>148</v>
      </c>
    </row>
    <row r="283" spans="1:65" s="14" customFormat="1" ht="11.25">
      <c r="B283" s="229"/>
      <c r="C283" s="230"/>
      <c r="D283" s="220" t="s">
        <v>156</v>
      </c>
      <c r="E283" s="231" t="s">
        <v>1</v>
      </c>
      <c r="F283" s="232" t="s">
        <v>274</v>
      </c>
      <c r="G283" s="230"/>
      <c r="H283" s="233">
        <v>59.7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156</v>
      </c>
      <c r="AU283" s="239" t="s">
        <v>92</v>
      </c>
      <c r="AV283" s="14" t="s">
        <v>92</v>
      </c>
      <c r="AW283" s="14" t="s">
        <v>36</v>
      </c>
      <c r="AX283" s="14" t="s">
        <v>82</v>
      </c>
      <c r="AY283" s="239" t="s">
        <v>148</v>
      </c>
    </row>
    <row r="284" spans="1:65" s="15" customFormat="1" ht="11.25">
      <c r="B284" s="240"/>
      <c r="C284" s="241"/>
      <c r="D284" s="220" t="s">
        <v>156</v>
      </c>
      <c r="E284" s="242" t="s">
        <v>1</v>
      </c>
      <c r="F284" s="243" t="s">
        <v>163</v>
      </c>
      <c r="G284" s="241"/>
      <c r="H284" s="244">
        <v>152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156</v>
      </c>
      <c r="AU284" s="250" t="s">
        <v>92</v>
      </c>
      <c r="AV284" s="15" t="s">
        <v>154</v>
      </c>
      <c r="AW284" s="15" t="s">
        <v>36</v>
      </c>
      <c r="AX284" s="15" t="s">
        <v>90</v>
      </c>
      <c r="AY284" s="250" t="s">
        <v>148</v>
      </c>
    </row>
    <row r="285" spans="1:65" s="2" customFormat="1" ht="24" customHeight="1">
      <c r="A285" s="35"/>
      <c r="B285" s="36"/>
      <c r="C285" s="205" t="s">
        <v>290</v>
      </c>
      <c r="D285" s="205" t="s">
        <v>150</v>
      </c>
      <c r="E285" s="206" t="s">
        <v>291</v>
      </c>
      <c r="F285" s="207" t="s">
        <v>292</v>
      </c>
      <c r="G285" s="208" t="s">
        <v>168</v>
      </c>
      <c r="H285" s="209">
        <v>160</v>
      </c>
      <c r="I285" s="210"/>
      <c r="J285" s="211">
        <f>ROUND(I285*H285,2)</f>
        <v>0</v>
      </c>
      <c r="K285" s="207" t="s">
        <v>1</v>
      </c>
      <c r="L285" s="40"/>
      <c r="M285" s="212" t="s">
        <v>1</v>
      </c>
      <c r="N285" s="213" t="s">
        <v>47</v>
      </c>
      <c r="O285" s="72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6" t="s">
        <v>245</v>
      </c>
      <c r="AT285" s="216" t="s">
        <v>150</v>
      </c>
      <c r="AU285" s="216" t="s">
        <v>92</v>
      </c>
      <c r="AY285" s="18" t="s">
        <v>148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90</v>
      </c>
      <c r="BK285" s="217">
        <f>ROUND(I285*H285,2)</f>
        <v>0</v>
      </c>
      <c r="BL285" s="18" t="s">
        <v>245</v>
      </c>
      <c r="BM285" s="216" t="s">
        <v>293</v>
      </c>
    </row>
    <row r="286" spans="1:65" s="13" customFormat="1" ht="11.25">
      <c r="B286" s="218"/>
      <c r="C286" s="219"/>
      <c r="D286" s="220" t="s">
        <v>156</v>
      </c>
      <c r="E286" s="221" t="s">
        <v>1</v>
      </c>
      <c r="F286" s="222" t="s">
        <v>157</v>
      </c>
      <c r="G286" s="219"/>
      <c r="H286" s="221" t="s">
        <v>1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156</v>
      </c>
      <c r="AU286" s="228" t="s">
        <v>92</v>
      </c>
      <c r="AV286" s="13" t="s">
        <v>90</v>
      </c>
      <c r="AW286" s="13" t="s">
        <v>36</v>
      </c>
      <c r="AX286" s="13" t="s">
        <v>82</v>
      </c>
      <c r="AY286" s="228" t="s">
        <v>148</v>
      </c>
    </row>
    <row r="287" spans="1:65" s="13" customFormat="1" ht="11.25">
      <c r="B287" s="218"/>
      <c r="C287" s="219"/>
      <c r="D287" s="220" t="s">
        <v>156</v>
      </c>
      <c r="E287" s="221" t="s">
        <v>1</v>
      </c>
      <c r="F287" s="222" t="s">
        <v>268</v>
      </c>
      <c r="G287" s="219"/>
      <c r="H287" s="221" t="s">
        <v>1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156</v>
      </c>
      <c r="AU287" s="228" t="s">
        <v>92</v>
      </c>
      <c r="AV287" s="13" t="s">
        <v>90</v>
      </c>
      <c r="AW287" s="13" t="s">
        <v>36</v>
      </c>
      <c r="AX287" s="13" t="s">
        <v>82</v>
      </c>
      <c r="AY287" s="228" t="s">
        <v>148</v>
      </c>
    </row>
    <row r="288" spans="1:65" s="13" customFormat="1" ht="11.25">
      <c r="B288" s="218"/>
      <c r="C288" s="219"/>
      <c r="D288" s="220" t="s">
        <v>156</v>
      </c>
      <c r="E288" s="221" t="s">
        <v>1</v>
      </c>
      <c r="F288" s="222" t="s">
        <v>269</v>
      </c>
      <c r="G288" s="219"/>
      <c r="H288" s="221" t="s">
        <v>1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156</v>
      </c>
      <c r="AU288" s="228" t="s">
        <v>92</v>
      </c>
      <c r="AV288" s="13" t="s">
        <v>90</v>
      </c>
      <c r="AW288" s="13" t="s">
        <v>36</v>
      </c>
      <c r="AX288" s="13" t="s">
        <v>82</v>
      </c>
      <c r="AY288" s="228" t="s">
        <v>148</v>
      </c>
    </row>
    <row r="289" spans="1:65" s="14" customFormat="1" ht="11.25">
      <c r="B289" s="229"/>
      <c r="C289" s="230"/>
      <c r="D289" s="220" t="s">
        <v>156</v>
      </c>
      <c r="E289" s="231" t="s">
        <v>1</v>
      </c>
      <c r="F289" s="232" t="s">
        <v>294</v>
      </c>
      <c r="G289" s="230"/>
      <c r="H289" s="233">
        <v>88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156</v>
      </c>
      <c r="AU289" s="239" t="s">
        <v>92</v>
      </c>
      <c r="AV289" s="14" t="s">
        <v>92</v>
      </c>
      <c r="AW289" s="14" t="s">
        <v>36</v>
      </c>
      <c r="AX289" s="14" t="s">
        <v>82</v>
      </c>
      <c r="AY289" s="239" t="s">
        <v>148</v>
      </c>
    </row>
    <row r="290" spans="1:65" s="13" customFormat="1" ht="11.25">
      <c r="B290" s="218"/>
      <c r="C290" s="219"/>
      <c r="D290" s="220" t="s">
        <v>156</v>
      </c>
      <c r="E290" s="221" t="s">
        <v>1</v>
      </c>
      <c r="F290" s="222" t="s">
        <v>270</v>
      </c>
      <c r="G290" s="219"/>
      <c r="H290" s="221" t="s">
        <v>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156</v>
      </c>
      <c r="AU290" s="228" t="s">
        <v>92</v>
      </c>
      <c r="AV290" s="13" t="s">
        <v>90</v>
      </c>
      <c r="AW290" s="13" t="s">
        <v>36</v>
      </c>
      <c r="AX290" s="13" t="s">
        <v>82</v>
      </c>
      <c r="AY290" s="228" t="s">
        <v>148</v>
      </c>
    </row>
    <row r="291" spans="1:65" s="14" customFormat="1" ht="11.25">
      <c r="B291" s="229"/>
      <c r="C291" s="230"/>
      <c r="D291" s="220" t="s">
        <v>156</v>
      </c>
      <c r="E291" s="231" t="s">
        <v>1</v>
      </c>
      <c r="F291" s="232" t="s">
        <v>295</v>
      </c>
      <c r="G291" s="230"/>
      <c r="H291" s="233">
        <v>72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156</v>
      </c>
      <c r="AU291" s="239" t="s">
        <v>92</v>
      </c>
      <c r="AV291" s="14" t="s">
        <v>92</v>
      </c>
      <c r="AW291" s="14" t="s">
        <v>36</v>
      </c>
      <c r="AX291" s="14" t="s">
        <v>82</v>
      </c>
      <c r="AY291" s="239" t="s">
        <v>148</v>
      </c>
    </row>
    <row r="292" spans="1:65" s="15" customFormat="1" ht="11.25">
      <c r="B292" s="240"/>
      <c r="C292" s="241"/>
      <c r="D292" s="220" t="s">
        <v>156</v>
      </c>
      <c r="E292" s="242" t="s">
        <v>1</v>
      </c>
      <c r="F292" s="243" t="s">
        <v>163</v>
      </c>
      <c r="G292" s="241"/>
      <c r="H292" s="244">
        <v>160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156</v>
      </c>
      <c r="AU292" s="250" t="s">
        <v>92</v>
      </c>
      <c r="AV292" s="15" t="s">
        <v>154</v>
      </c>
      <c r="AW292" s="15" t="s">
        <v>36</v>
      </c>
      <c r="AX292" s="15" t="s">
        <v>90</v>
      </c>
      <c r="AY292" s="250" t="s">
        <v>148</v>
      </c>
    </row>
    <row r="293" spans="1:65" s="2" customFormat="1" ht="24" customHeight="1">
      <c r="A293" s="35"/>
      <c r="B293" s="36"/>
      <c r="C293" s="205" t="s">
        <v>296</v>
      </c>
      <c r="D293" s="205" t="s">
        <v>150</v>
      </c>
      <c r="E293" s="206" t="s">
        <v>297</v>
      </c>
      <c r="F293" s="207" t="s">
        <v>298</v>
      </c>
      <c r="G293" s="208" t="s">
        <v>168</v>
      </c>
      <c r="H293" s="209">
        <v>160</v>
      </c>
      <c r="I293" s="210"/>
      <c r="J293" s="211">
        <f>ROUND(I293*H293,2)</f>
        <v>0</v>
      </c>
      <c r="K293" s="207" t="s">
        <v>1</v>
      </c>
      <c r="L293" s="40"/>
      <c r="M293" s="212" t="s">
        <v>1</v>
      </c>
      <c r="N293" s="213" t="s">
        <v>47</v>
      </c>
      <c r="O293" s="72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6" t="s">
        <v>245</v>
      </c>
      <c r="AT293" s="216" t="s">
        <v>150</v>
      </c>
      <c r="AU293" s="216" t="s">
        <v>92</v>
      </c>
      <c r="AY293" s="18" t="s">
        <v>148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90</v>
      </c>
      <c r="BK293" s="217">
        <f>ROUND(I293*H293,2)</f>
        <v>0</v>
      </c>
      <c r="BL293" s="18" t="s">
        <v>245</v>
      </c>
      <c r="BM293" s="216" t="s">
        <v>299</v>
      </c>
    </row>
    <row r="294" spans="1:65" s="13" customFormat="1" ht="11.25">
      <c r="B294" s="218"/>
      <c r="C294" s="219"/>
      <c r="D294" s="220" t="s">
        <v>156</v>
      </c>
      <c r="E294" s="221" t="s">
        <v>1</v>
      </c>
      <c r="F294" s="222" t="s">
        <v>157</v>
      </c>
      <c r="G294" s="219"/>
      <c r="H294" s="221" t="s">
        <v>1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156</v>
      </c>
      <c r="AU294" s="228" t="s">
        <v>92</v>
      </c>
      <c r="AV294" s="13" t="s">
        <v>90</v>
      </c>
      <c r="AW294" s="13" t="s">
        <v>36</v>
      </c>
      <c r="AX294" s="13" t="s">
        <v>82</v>
      </c>
      <c r="AY294" s="228" t="s">
        <v>148</v>
      </c>
    </row>
    <row r="295" spans="1:65" s="13" customFormat="1" ht="11.25">
      <c r="B295" s="218"/>
      <c r="C295" s="219"/>
      <c r="D295" s="220" t="s">
        <v>156</v>
      </c>
      <c r="E295" s="221" t="s">
        <v>1</v>
      </c>
      <c r="F295" s="222" t="s">
        <v>268</v>
      </c>
      <c r="G295" s="219"/>
      <c r="H295" s="221" t="s">
        <v>1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156</v>
      </c>
      <c r="AU295" s="228" t="s">
        <v>92</v>
      </c>
      <c r="AV295" s="13" t="s">
        <v>90</v>
      </c>
      <c r="AW295" s="13" t="s">
        <v>36</v>
      </c>
      <c r="AX295" s="13" t="s">
        <v>82</v>
      </c>
      <c r="AY295" s="228" t="s">
        <v>148</v>
      </c>
    </row>
    <row r="296" spans="1:65" s="13" customFormat="1" ht="11.25">
      <c r="B296" s="218"/>
      <c r="C296" s="219"/>
      <c r="D296" s="220" t="s">
        <v>156</v>
      </c>
      <c r="E296" s="221" t="s">
        <v>1</v>
      </c>
      <c r="F296" s="222" t="s">
        <v>269</v>
      </c>
      <c r="G296" s="219"/>
      <c r="H296" s="221" t="s">
        <v>1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156</v>
      </c>
      <c r="AU296" s="228" t="s">
        <v>92</v>
      </c>
      <c r="AV296" s="13" t="s">
        <v>90</v>
      </c>
      <c r="AW296" s="13" t="s">
        <v>36</v>
      </c>
      <c r="AX296" s="13" t="s">
        <v>82</v>
      </c>
      <c r="AY296" s="228" t="s">
        <v>148</v>
      </c>
    </row>
    <row r="297" spans="1:65" s="14" customFormat="1" ht="11.25">
      <c r="B297" s="229"/>
      <c r="C297" s="230"/>
      <c r="D297" s="220" t="s">
        <v>156</v>
      </c>
      <c r="E297" s="231" t="s">
        <v>1</v>
      </c>
      <c r="F297" s="232" t="s">
        <v>294</v>
      </c>
      <c r="G297" s="230"/>
      <c r="H297" s="233">
        <v>88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156</v>
      </c>
      <c r="AU297" s="239" t="s">
        <v>92</v>
      </c>
      <c r="AV297" s="14" t="s">
        <v>92</v>
      </c>
      <c r="AW297" s="14" t="s">
        <v>36</v>
      </c>
      <c r="AX297" s="14" t="s">
        <v>82</v>
      </c>
      <c r="AY297" s="239" t="s">
        <v>148</v>
      </c>
    </row>
    <row r="298" spans="1:65" s="13" customFormat="1" ht="11.25">
      <c r="B298" s="218"/>
      <c r="C298" s="219"/>
      <c r="D298" s="220" t="s">
        <v>156</v>
      </c>
      <c r="E298" s="221" t="s">
        <v>1</v>
      </c>
      <c r="F298" s="222" t="s">
        <v>270</v>
      </c>
      <c r="G298" s="219"/>
      <c r="H298" s="221" t="s">
        <v>1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156</v>
      </c>
      <c r="AU298" s="228" t="s">
        <v>92</v>
      </c>
      <c r="AV298" s="13" t="s">
        <v>90</v>
      </c>
      <c r="AW298" s="13" t="s">
        <v>36</v>
      </c>
      <c r="AX298" s="13" t="s">
        <v>82</v>
      </c>
      <c r="AY298" s="228" t="s">
        <v>148</v>
      </c>
    </row>
    <row r="299" spans="1:65" s="14" customFormat="1" ht="11.25">
      <c r="B299" s="229"/>
      <c r="C299" s="230"/>
      <c r="D299" s="220" t="s">
        <v>156</v>
      </c>
      <c r="E299" s="231" t="s">
        <v>1</v>
      </c>
      <c r="F299" s="232" t="s">
        <v>295</v>
      </c>
      <c r="G299" s="230"/>
      <c r="H299" s="233">
        <v>72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156</v>
      </c>
      <c r="AU299" s="239" t="s">
        <v>92</v>
      </c>
      <c r="AV299" s="14" t="s">
        <v>92</v>
      </c>
      <c r="AW299" s="14" t="s">
        <v>36</v>
      </c>
      <c r="AX299" s="14" t="s">
        <v>82</v>
      </c>
      <c r="AY299" s="239" t="s">
        <v>148</v>
      </c>
    </row>
    <row r="300" spans="1:65" s="15" customFormat="1" ht="11.25">
      <c r="B300" s="240"/>
      <c r="C300" s="241"/>
      <c r="D300" s="220" t="s">
        <v>156</v>
      </c>
      <c r="E300" s="242" t="s">
        <v>1</v>
      </c>
      <c r="F300" s="243" t="s">
        <v>163</v>
      </c>
      <c r="G300" s="241"/>
      <c r="H300" s="244">
        <v>160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156</v>
      </c>
      <c r="AU300" s="250" t="s">
        <v>92</v>
      </c>
      <c r="AV300" s="15" t="s">
        <v>154</v>
      </c>
      <c r="AW300" s="15" t="s">
        <v>36</v>
      </c>
      <c r="AX300" s="15" t="s">
        <v>90</v>
      </c>
      <c r="AY300" s="250" t="s">
        <v>148</v>
      </c>
    </row>
    <row r="301" spans="1:65" s="2" customFormat="1" ht="24" customHeight="1">
      <c r="A301" s="35"/>
      <c r="B301" s="36"/>
      <c r="C301" s="205" t="s">
        <v>300</v>
      </c>
      <c r="D301" s="205" t="s">
        <v>150</v>
      </c>
      <c r="E301" s="206" t="s">
        <v>301</v>
      </c>
      <c r="F301" s="207" t="s">
        <v>302</v>
      </c>
      <c r="G301" s="208" t="s">
        <v>168</v>
      </c>
      <c r="H301" s="209">
        <v>160</v>
      </c>
      <c r="I301" s="210"/>
      <c r="J301" s="211">
        <f>ROUND(I301*H301,2)</f>
        <v>0</v>
      </c>
      <c r="K301" s="207" t="s">
        <v>1</v>
      </c>
      <c r="L301" s="40"/>
      <c r="M301" s="212" t="s">
        <v>1</v>
      </c>
      <c r="N301" s="213" t="s">
        <v>47</v>
      </c>
      <c r="O301" s="72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6" t="s">
        <v>245</v>
      </c>
      <c r="AT301" s="216" t="s">
        <v>150</v>
      </c>
      <c r="AU301" s="216" t="s">
        <v>92</v>
      </c>
      <c r="AY301" s="18" t="s">
        <v>148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90</v>
      </c>
      <c r="BK301" s="217">
        <f>ROUND(I301*H301,2)</f>
        <v>0</v>
      </c>
      <c r="BL301" s="18" t="s">
        <v>245</v>
      </c>
      <c r="BM301" s="216" t="s">
        <v>303</v>
      </c>
    </row>
    <row r="302" spans="1:65" s="13" customFormat="1" ht="11.25">
      <c r="B302" s="218"/>
      <c r="C302" s="219"/>
      <c r="D302" s="220" t="s">
        <v>156</v>
      </c>
      <c r="E302" s="221" t="s">
        <v>1</v>
      </c>
      <c r="F302" s="222" t="s">
        <v>157</v>
      </c>
      <c r="G302" s="219"/>
      <c r="H302" s="221" t="s">
        <v>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156</v>
      </c>
      <c r="AU302" s="228" t="s">
        <v>92</v>
      </c>
      <c r="AV302" s="13" t="s">
        <v>90</v>
      </c>
      <c r="AW302" s="13" t="s">
        <v>36</v>
      </c>
      <c r="AX302" s="13" t="s">
        <v>82</v>
      </c>
      <c r="AY302" s="228" t="s">
        <v>148</v>
      </c>
    </row>
    <row r="303" spans="1:65" s="13" customFormat="1" ht="11.25">
      <c r="B303" s="218"/>
      <c r="C303" s="219"/>
      <c r="D303" s="220" t="s">
        <v>156</v>
      </c>
      <c r="E303" s="221" t="s">
        <v>1</v>
      </c>
      <c r="F303" s="222" t="s">
        <v>268</v>
      </c>
      <c r="G303" s="219"/>
      <c r="H303" s="221" t="s">
        <v>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156</v>
      </c>
      <c r="AU303" s="228" t="s">
        <v>92</v>
      </c>
      <c r="AV303" s="13" t="s">
        <v>90</v>
      </c>
      <c r="AW303" s="13" t="s">
        <v>36</v>
      </c>
      <c r="AX303" s="13" t="s">
        <v>82</v>
      </c>
      <c r="AY303" s="228" t="s">
        <v>148</v>
      </c>
    </row>
    <row r="304" spans="1:65" s="13" customFormat="1" ht="11.25">
      <c r="B304" s="218"/>
      <c r="C304" s="219"/>
      <c r="D304" s="220" t="s">
        <v>156</v>
      </c>
      <c r="E304" s="221" t="s">
        <v>1</v>
      </c>
      <c r="F304" s="222" t="s">
        <v>269</v>
      </c>
      <c r="G304" s="219"/>
      <c r="H304" s="221" t="s">
        <v>1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156</v>
      </c>
      <c r="AU304" s="228" t="s">
        <v>92</v>
      </c>
      <c r="AV304" s="13" t="s">
        <v>90</v>
      </c>
      <c r="AW304" s="13" t="s">
        <v>36</v>
      </c>
      <c r="AX304" s="13" t="s">
        <v>82</v>
      </c>
      <c r="AY304" s="228" t="s">
        <v>148</v>
      </c>
    </row>
    <row r="305" spans="1:65" s="14" customFormat="1" ht="11.25">
      <c r="B305" s="229"/>
      <c r="C305" s="230"/>
      <c r="D305" s="220" t="s">
        <v>156</v>
      </c>
      <c r="E305" s="231" t="s">
        <v>1</v>
      </c>
      <c r="F305" s="232" t="s">
        <v>294</v>
      </c>
      <c r="G305" s="230"/>
      <c r="H305" s="233">
        <v>88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156</v>
      </c>
      <c r="AU305" s="239" t="s">
        <v>92</v>
      </c>
      <c r="AV305" s="14" t="s">
        <v>92</v>
      </c>
      <c r="AW305" s="14" t="s">
        <v>36</v>
      </c>
      <c r="AX305" s="14" t="s">
        <v>82</v>
      </c>
      <c r="AY305" s="239" t="s">
        <v>148</v>
      </c>
    </row>
    <row r="306" spans="1:65" s="13" customFormat="1" ht="11.25">
      <c r="B306" s="218"/>
      <c r="C306" s="219"/>
      <c r="D306" s="220" t="s">
        <v>156</v>
      </c>
      <c r="E306" s="221" t="s">
        <v>1</v>
      </c>
      <c r="F306" s="222" t="s">
        <v>270</v>
      </c>
      <c r="G306" s="219"/>
      <c r="H306" s="221" t="s">
        <v>1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156</v>
      </c>
      <c r="AU306" s="228" t="s">
        <v>92</v>
      </c>
      <c r="AV306" s="13" t="s">
        <v>90</v>
      </c>
      <c r="AW306" s="13" t="s">
        <v>36</v>
      </c>
      <c r="AX306" s="13" t="s">
        <v>82</v>
      </c>
      <c r="AY306" s="228" t="s">
        <v>148</v>
      </c>
    </row>
    <row r="307" spans="1:65" s="14" customFormat="1" ht="11.25">
      <c r="B307" s="229"/>
      <c r="C307" s="230"/>
      <c r="D307" s="220" t="s">
        <v>156</v>
      </c>
      <c r="E307" s="231" t="s">
        <v>1</v>
      </c>
      <c r="F307" s="232" t="s">
        <v>295</v>
      </c>
      <c r="G307" s="230"/>
      <c r="H307" s="233">
        <v>72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156</v>
      </c>
      <c r="AU307" s="239" t="s">
        <v>92</v>
      </c>
      <c r="AV307" s="14" t="s">
        <v>92</v>
      </c>
      <c r="AW307" s="14" t="s">
        <v>36</v>
      </c>
      <c r="AX307" s="14" t="s">
        <v>82</v>
      </c>
      <c r="AY307" s="239" t="s">
        <v>148</v>
      </c>
    </row>
    <row r="308" spans="1:65" s="15" customFormat="1" ht="11.25">
      <c r="B308" s="240"/>
      <c r="C308" s="241"/>
      <c r="D308" s="220" t="s">
        <v>156</v>
      </c>
      <c r="E308" s="242" t="s">
        <v>1</v>
      </c>
      <c r="F308" s="243" t="s">
        <v>163</v>
      </c>
      <c r="G308" s="241"/>
      <c r="H308" s="244">
        <v>160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156</v>
      </c>
      <c r="AU308" s="250" t="s">
        <v>92</v>
      </c>
      <c r="AV308" s="15" t="s">
        <v>154</v>
      </c>
      <c r="AW308" s="15" t="s">
        <v>36</v>
      </c>
      <c r="AX308" s="15" t="s">
        <v>90</v>
      </c>
      <c r="AY308" s="250" t="s">
        <v>148</v>
      </c>
    </row>
    <row r="309" spans="1:65" s="2" customFormat="1" ht="16.5" customHeight="1">
      <c r="A309" s="35"/>
      <c r="B309" s="36"/>
      <c r="C309" s="205" t="s">
        <v>304</v>
      </c>
      <c r="D309" s="205" t="s">
        <v>150</v>
      </c>
      <c r="E309" s="206" t="s">
        <v>305</v>
      </c>
      <c r="F309" s="207" t="s">
        <v>306</v>
      </c>
      <c r="G309" s="208" t="s">
        <v>168</v>
      </c>
      <c r="H309" s="209">
        <v>160</v>
      </c>
      <c r="I309" s="210"/>
      <c r="J309" s="211">
        <f>ROUND(I309*H309,2)</f>
        <v>0</v>
      </c>
      <c r="K309" s="207" t="s">
        <v>1</v>
      </c>
      <c r="L309" s="40"/>
      <c r="M309" s="212" t="s">
        <v>1</v>
      </c>
      <c r="N309" s="213" t="s">
        <v>47</v>
      </c>
      <c r="O309" s="72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6" t="s">
        <v>245</v>
      </c>
      <c r="AT309" s="216" t="s">
        <v>150</v>
      </c>
      <c r="AU309" s="216" t="s">
        <v>92</v>
      </c>
      <c r="AY309" s="18" t="s">
        <v>148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90</v>
      </c>
      <c r="BK309" s="217">
        <f>ROUND(I309*H309,2)</f>
        <v>0</v>
      </c>
      <c r="BL309" s="18" t="s">
        <v>245</v>
      </c>
      <c r="BM309" s="216" t="s">
        <v>307</v>
      </c>
    </row>
    <row r="310" spans="1:65" s="13" customFormat="1" ht="11.25">
      <c r="B310" s="218"/>
      <c r="C310" s="219"/>
      <c r="D310" s="220" t="s">
        <v>156</v>
      </c>
      <c r="E310" s="221" t="s">
        <v>1</v>
      </c>
      <c r="F310" s="222" t="s">
        <v>157</v>
      </c>
      <c r="G310" s="219"/>
      <c r="H310" s="221" t="s">
        <v>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156</v>
      </c>
      <c r="AU310" s="228" t="s">
        <v>92</v>
      </c>
      <c r="AV310" s="13" t="s">
        <v>90</v>
      </c>
      <c r="AW310" s="13" t="s">
        <v>36</v>
      </c>
      <c r="AX310" s="13" t="s">
        <v>82</v>
      </c>
      <c r="AY310" s="228" t="s">
        <v>148</v>
      </c>
    </row>
    <row r="311" spans="1:65" s="13" customFormat="1" ht="11.25">
      <c r="B311" s="218"/>
      <c r="C311" s="219"/>
      <c r="D311" s="220" t="s">
        <v>156</v>
      </c>
      <c r="E311" s="221" t="s">
        <v>1</v>
      </c>
      <c r="F311" s="222" t="s">
        <v>268</v>
      </c>
      <c r="G311" s="219"/>
      <c r="H311" s="221" t="s">
        <v>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156</v>
      </c>
      <c r="AU311" s="228" t="s">
        <v>92</v>
      </c>
      <c r="AV311" s="13" t="s">
        <v>90</v>
      </c>
      <c r="AW311" s="13" t="s">
        <v>36</v>
      </c>
      <c r="AX311" s="13" t="s">
        <v>82</v>
      </c>
      <c r="AY311" s="228" t="s">
        <v>148</v>
      </c>
    </row>
    <row r="312" spans="1:65" s="13" customFormat="1" ht="11.25">
      <c r="B312" s="218"/>
      <c r="C312" s="219"/>
      <c r="D312" s="220" t="s">
        <v>156</v>
      </c>
      <c r="E312" s="221" t="s">
        <v>1</v>
      </c>
      <c r="F312" s="222" t="s">
        <v>269</v>
      </c>
      <c r="G312" s="219"/>
      <c r="H312" s="221" t="s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156</v>
      </c>
      <c r="AU312" s="228" t="s">
        <v>92</v>
      </c>
      <c r="AV312" s="13" t="s">
        <v>90</v>
      </c>
      <c r="AW312" s="13" t="s">
        <v>36</v>
      </c>
      <c r="AX312" s="13" t="s">
        <v>82</v>
      </c>
      <c r="AY312" s="228" t="s">
        <v>148</v>
      </c>
    </row>
    <row r="313" spans="1:65" s="14" customFormat="1" ht="11.25">
      <c r="B313" s="229"/>
      <c r="C313" s="230"/>
      <c r="D313" s="220" t="s">
        <v>156</v>
      </c>
      <c r="E313" s="231" t="s">
        <v>1</v>
      </c>
      <c r="F313" s="232" t="s">
        <v>294</v>
      </c>
      <c r="G313" s="230"/>
      <c r="H313" s="233">
        <v>88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156</v>
      </c>
      <c r="AU313" s="239" t="s">
        <v>92</v>
      </c>
      <c r="AV313" s="14" t="s">
        <v>92</v>
      </c>
      <c r="AW313" s="14" t="s">
        <v>36</v>
      </c>
      <c r="AX313" s="14" t="s">
        <v>82</v>
      </c>
      <c r="AY313" s="239" t="s">
        <v>148</v>
      </c>
    </row>
    <row r="314" spans="1:65" s="13" customFormat="1" ht="11.25">
      <c r="B314" s="218"/>
      <c r="C314" s="219"/>
      <c r="D314" s="220" t="s">
        <v>156</v>
      </c>
      <c r="E314" s="221" t="s">
        <v>1</v>
      </c>
      <c r="F314" s="222" t="s">
        <v>270</v>
      </c>
      <c r="G314" s="219"/>
      <c r="H314" s="221" t="s">
        <v>1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156</v>
      </c>
      <c r="AU314" s="228" t="s">
        <v>92</v>
      </c>
      <c r="AV314" s="13" t="s">
        <v>90</v>
      </c>
      <c r="AW314" s="13" t="s">
        <v>36</v>
      </c>
      <c r="AX314" s="13" t="s">
        <v>82</v>
      </c>
      <c r="AY314" s="228" t="s">
        <v>148</v>
      </c>
    </row>
    <row r="315" spans="1:65" s="14" customFormat="1" ht="11.25">
      <c r="B315" s="229"/>
      <c r="C315" s="230"/>
      <c r="D315" s="220" t="s">
        <v>156</v>
      </c>
      <c r="E315" s="231" t="s">
        <v>1</v>
      </c>
      <c r="F315" s="232" t="s">
        <v>295</v>
      </c>
      <c r="G315" s="230"/>
      <c r="H315" s="233">
        <v>72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156</v>
      </c>
      <c r="AU315" s="239" t="s">
        <v>92</v>
      </c>
      <c r="AV315" s="14" t="s">
        <v>92</v>
      </c>
      <c r="AW315" s="14" t="s">
        <v>36</v>
      </c>
      <c r="AX315" s="14" t="s">
        <v>82</v>
      </c>
      <c r="AY315" s="239" t="s">
        <v>148</v>
      </c>
    </row>
    <row r="316" spans="1:65" s="15" customFormat="1" ht="11.25">
      <c r="B316" s="240"/>
      <c r="C316" s="241"/>
      <c r="D316" s="220" t="s">
        <v>156</v>
      </c>
      <c r="E316" s="242" t="s">
        <v>1</v>
      </c>
      <c r="F316" s="243" t="s">
        <v>163</v>
      </c>
      <c r="G316" s="241"/>
      <c r="H316" s="244">
        <v>160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156</v>
      </c>
      <c r="AU316" s="250" t="s">
        <v>92</v>
      </c>
      <c r="AV316" s="15" t="s">
        <v>154</v>
      </c>
      <c r="AW316" s="15" t="s">
        <v>36</v>
      </c>
      <c r="AX316" s="15" t="s">
        <v>90</v>
      </c>
      <c r="AY316" s="250" t="s">
        <v>148</v>
      </c>
    </row>
    <row r="317" spans="1:65" s="2" customFormat="1" ht="24" customHeight="1">
      <c r="A317" s="35"/>
      <c r="B317" s="36"/>
      <c r="C317" s="205" t="s">
        <v>308</v>
      </c>
      <c r="D317" s="205" t="s">
        <v>150</v>
      </c>
      <c r="E317" s="206" t="s">
        <v>309</v>
      </c>
      <c r="F317" s="207" t="s">
        <v>310</v>
      </c>
      <c r="G317" s="208" t="s">
        <v>168</v>
      </c>
      <c r="H317" s="209">
        <v>116</v>
      </c>
      <c r="I317" s="210"/>
      <c r="J317" s="211">
        <f>ROUND(I317*H317,2)</f>
        <v>0</v>
      </c>
      <c r="K317" s="207" t="s">
        <v>1</v>
      </c>
      <c r="L317" s="40"/>
      <c r="M317" s="212" t="s">
        <v>1</v>
      </c>
      <c r="N317" s="213" t="s">
        <v>47</v>
      </c>
      <c r="O317" s="72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6" t="s">
        <v>245</v>
      </c>
      <c r="AT317" s="216" t="s">
        <v>150</v>
      </c>
      <c r="AU317" s="216" t="s">
        <v>92</v>
      </c>
      <c r="AY317" s="18" t="s">
        <v>148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90</v>
      </c>
      <c r="BK317" s="217">
        <f>ROUND(I317*H317,2)</f>
        <v>0</v>
      </c>
      <c r="BL317" s="18" t="s">
        <v>245</v>
      </c>
      <c r="BM317" s="216" t="s">
        <v>311</v>
      </c>
    </row>
    <row r="318" spans="1:65" s="13" customFormat="1" ht="11.25">
      <c r="B318" s="218"/>
      <c r="C318" s="219"/>
      <c r="D318" s="220" t="s">
        <v>156</v>
      </c>
      <c r="E318" s="221" t="s">
        <v>1</v>
      </c>
      <c r="F318" s="222" t="s">
        <v>157</v>
      </c>
      <c r="G318" s="219"/>
      <c r="H318" s="221" t="s">
        <v>1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156</v>
      </c>
      <c r="AU318" s="228" t="s">
        <v>92</v>
      </c>
      <c r="AV318" s="13" t="s">
        <v>90</v>
      </c>
      <c r="AW318" s="13" t="s">
        <v>36</v>
      </c>
      <c r="AX318" s="13" t="s">
        <v>82</v>
      </c>
      <c r="AY318" s="228" t="s">
        <v>148</v>
      </c>
    </row>
    <row r="319" spans="1:65" s="13" customFormat="1" ht="11.25">
      <c r="B319" s="218"/>
      <c r="C319" s="219"/>
      <c r="D319" s="220" t="s">
        <v>156</v>
      </c>
      <c r="E319" s="221" t="s">
        <v>1</v>
      </c>
      <c r="F319" s="222" t="s">
        <v>268</v>
      </c>
      <c r="G319" s="219"/>
      <c r="H319" s="221" t="s">
        <v>1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156</v>
      </c>
      <c r="AU319" s="228" t="s">
        <v>92</v>
      </c>
      <c r="AV319" s="13" t="s">
        <v>90</v>
      </c>
      <c r="AW319" s="13" t="s">
        <v>36</v>
      </c>
      <c r="AX319" s="13" t="s">
        <v>82</v>
      </c>
      <c r="AY319" s="228" t="s">
        <v>148</v>
      </c>
    </row>
    <row r="320" spans="1:65" s="13" customFormat="1" ht="11.25">
      <c r="B320" s="218"/>
      <c r="C320" s="219"/>
      <c r="D320" s="220" t="s">
        <v>156</v>
      </c>
      <c r="E320" s="221" t="s">
        <v>1</v>
      </c>
      <c r="F320" s="222" t="s">
        <v>269</v>
      </c>
      <c r="G320" s="219"/>
      <c r="H320" s="221" t="s">
        <v>1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156</v>
      </c>
      <c r="AU320" s="228" t="s">
        <v>92</v>
      </c>
      <c r="AV320" s="13" t="s">
        <v>90</v>
      </c>
      <c r="AW320" s="13" t="s">
        <v>36</v>
      </c>
      <c r="AX320" s="13" t="s">
        <v>82</v>
      </c>
      <c r="AY320" s="228" t="s">
        <v>148</v>
      </c>
    </row>
    <row r="321" spans="1:65" s="14" customFormat="1" ht="11.25">
      <c r="B321" s="229"/>
      <c r="C321" s="230"/>
      <c r="D321" s="220" t="s">
        <v>156</v>
      </c>
      <c r="E321" s="231" t="s">
        <v>1</v>
      </c>
      <c r="F321" s="232" t="s">
        <v>312</v>
      </c>
      <c r="G321" s="230"/>
      <c r="H321" s="233">
        <v>44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156</v>
      </c>
      <c r="AU321" s="239" t="s">
        <v>92</v>
      </c>
      <c r="AV321" s="14" t="s">
        <v>92</v>
      </c>
      <c r="AW321" s="14" t="s">
        <v>36</v>
      </c>
      <c r="AX321" s="14" t="s">
        <v>82</v>
      </c>
      <c r="AY321" s="239" t="s">
        <v>148</v>
      </c>
    </row>
    <row r="322" spans="1:65" s="13" customFormat="1" ht="11.25">
      <c r="B322" s="218"/>
      <c r="C322" s="219"/>
      <c r="D322" s="220" t="s">
        <v>156</v>
      </c>
      <c r="E322" s="221" t="s">
        <v>1</v>
      </c>
      <c r="F322" s="222" t="s">
        <v>270</v>
      </c>
      <c r="G322" s="219"/>
      <c r="H322" s="221" t="s">
        <v>1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156</v>
      </c>
      <c r="AU322" s="228" t="s">
        <v>92</v>
      </c>
      <c r="AV322" s="13" t="s">
        <v>90</v>
      </c>
      <c r="AW322" s="13" t="s">
        <v>36</v>
      </c>
      <c r="AX322" s="13" t="s">
        <v>82</v>
      </c>
      <c r="AY322" s="228" t="s">
        <v>148</v>
      </c>
    </row>
    <row r="323" spans="1:65" s="14" customFormat="1" ht="11.25">
      <c r="B323" s="229"/>
      <c r="C323" s="230"/>
      <c r="D323" s="220" t="s">
        <v>156</v>
      </c>
      <c r="E323" s="231" t="s">
        <v>1</v>
      </c>
      <c r="F323" s="232" t="s">
        <v>295</v>
      </c>
      <c r="G323" s="230"/>
      <c r="H323" s="233">
        <v>72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156</v>
      </c>
      <c r="AU323" s="239" t="s">
        <v>92</v>
      </c>
      <c r="AV323" s="14" t="s">
        <v>92</v>
      </c>
      <c r="AW323" s="14" t="s">
        <v>36</v>
      </c>
      <c r="AX323" s="14" t="s">
        <v>82</v>
      </c>
      <c r="AY323" s="239" t="s">
        <v>148</v>
      </c>
    </row>
    <row r="324" spans="1:65" s="15" customFormat="1" ht="11.25">
      <c r="B324" s="240"/>
      <c r="C324" s="241"/>
      <c r="D324" s="220" t="s">
        <v>156</v>
      </c>
      <c r="E324" s="242" t="s">
        <v>1</v>
      </c>
      <c r="F324" s="243" t="s">
        <v>163</v>
      </c>
      <c r="G324" s="241"/>
      <c r="H324" s="244">
        <v>116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156</v>
      </c>
      <c r="AU324" s="250" t="s">
        <v>92</v>
      </c>
      <c r="AV324" s="15" t="s">
        <v>154</v>
      </c>
      <c r="AW324" s="15" t="s">
        <v>36</v>
      </c>
      <c r="AX324" s="15" t="s">
        <v>90</v>
      </c>
      <c r="AY324" s="250" t="s">
        <v>148</v>
      </c>
    </row>
    <row r="325" spans="1:65" s="2" customFormat="1" ht="16.5" customHeight="1">
      <c r="A325" s="35"/>
      <c r="B325" s="36"/>
      <c r="C325" s="205" t="s">
        <v>313</v>
      </c>
      <c r="D325" s="205" t="s">
        <v>150</v>
      </c>
      <c r="E325" s="206" t="s">
        <v>314</v>
      </c>
      <c r="F325" s="207" t="s">
        <v>315</v>
      </c>
      <c r="G325" s="208" t="s">
        <v>97</v>
      </c>
      <c r="H325" s="209">
        <v>21.1</v>
      </c>
      <c r="I325" s="210"/>
      <c r="J325" s="211">
        <f>ROUND(I325*H325,2)</f>
        <v>0</v>
      </c>
      <c r="K325" s="207" t="s">
        <v>1</v>
      </c>
      <c r="L325" s="40"/>
      <c r="M325" s="212" t="s">
        <v>1</v>
      </c>
      <c r="N325" s="213" t="s">
        <v>47</v>
      </c>
      <c r="O325" s="72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6" t="s">
        <v>245</v>
      </c>
      <c r="AT325" s="216" t="s">
        <v>150</v>
      </c>
      <c r="AU325" s="216" t="s">
        <v>92</v>
      </c>
      <c r="AY325" s="18" t="s">
        <v>148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90</v>
      </c>
      <c r="BK325" s="217">
        <f>ROUND(I325*H325,2)</f>
        <v>0</v>
      </c>
      <c r="BL325" s="18" t="s">
        <v>245</v>
      </c>
      <c r="BM325" s="216" t="s">
        <v>316</v>
      </c>
    </row>
    <row r="326" spans="1:65" s="13" customFormat="1" ht="11.25">
      <c r="B326" s="218"/>
      <c r="C326" s="219"/>
      <c r="D326" s="220" t="s">
        <v>156</v>
      </c>
      <c r="E326" s="221" t="s">
        <v>1</v>
      </c>
      <c r="F326" s="222" t="s">
        <v>157</v>
      </c>
      <c r="G326" s="219"/>
      <c r="H326" s="221" t="s">
        <v>1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156</v>
      </c>
      <c r="AU326" s="228" t="s">
        <v>92</v>
      </c>
      <c r="AV326" s="13" t="s">
        <v>90</v>
      </c>
      <c r="AW326" s="13" t="s">
        <v>36</v>
      </c>
      <c r="AX326" s="13" t="s">
        <v>82</v>
      </c>
      <c r="AY326" s="228" t="s">
        <v>148</v>
      </c>
    </row>
    <row r="327" spans="1:65" s="13" customFormat="1" ht="11.25">
      <c r="B327" s="218"/>
      <c r="C327" s="219"/>
      <c r="D327" s="220" t="s">
        <v>156</v>
      </c>
      <c r="E327" s="221" t="s">
        <v>1</v>
      </c>
      <c r="F327" s="222" t="s">
        <v>268</v>
      </c>
      <c r="G327" s="219"/>
      <c r="H327" s="221" t="s">
        <v>1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156</v>
      </c>
      <c r="AU327" s="228" t="s">
        <v>92</v>
      </c>
      <c r="AV327" s="13" t="s">
        <v>90</v>
      </c>
      <c r="AW327" s="13" t="s">
        <v>36</v>
      </c>
      <c r="AX327" s="13" t="s">
        <v>82</v>
      </c>
      <c r="AY327" s="228" t="s">
        <v>148</v>
      </c>
    </row>
    <row r="328" spans="1:65" s="13" customFormat="1" ht="11.25">
      <c r="B328" s="218"/>
      <c r="C328" s="219"/>
      <c r="D328" s="220" t="s">
        <v>156</v>
      </c>
      <c r="E328" s="221" t="s">
        <v>1</v>
      </c>
      <c r="F328" s="222" t="s">
        <v>281</v>
      </c>
      <c r="G328" s="219"/>
      <c r="H328" s="221" t="s">
        <v>1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156</v>
      </c>
      <c r="AU328" s="228" t="s">
        <v>92</v>
      </c>
      <c r="AV328" s="13" t="s">
        <v>90</v>
      </c>
      <c r="AW328" s="13" t="s">
        <v>36</v>
      </c>
      <c r="AX328" s="13" t="s">
        <v>82</v>
      </c>
      <c r="AY328" s="228" t="s">
        <v>148</v>
      </c>
    </row>
    <row r="329" spans="1:65" s="14" customFormat="1" ht="11.25">
      <c r="B329" s="229"/>
      <c r="C329" s="230"/>
      <c r="D329" s="220" t="s">
        <v>156</v>
      </c>
      <c r="E329" s="231" t="s">
        <v>1</v>
      </c>
      <c r="F329" s="232" t="s">
        <v>317</v>
      </c>
      <c r="G329" s="230"/>
      <c r="H329" s="233">
        <v>21.1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156</v>
      </c>
      <c r="AU329" s="239" t="s">
        <v>92</v>
      </c>
      <c r="AV329" s="14" t="s">
        <v>92</v>
      </c>
      <c r="AW329" s="14" t="s">
        <v>36</v>
      </c>
      <c r="AX329" s="14" t="s">
        <v>82</v>
      </c>
      <c r="AY329" s="239" t="s">
        <v>148</v>
      </c>
    </row>
    <row r="330" spans="1:65" s="15" customFormat="1" ht="11.25">
      <c r="B330" s="240"/>
      <c r="C330" s="241"/>
      <c r="D330" s="220" t="s">
        <v>156</v>
      </c>
      <c r="E330" s="242" t="s">
        <v>1</v>
      </c>
      <c r="F330" s="243" t="s">
        <v>163</v>
      </c>
      <c r="G330" s="241"/>
      <c r="H330" s="244">
        <v>21.1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156</v>
      </c>
      <c r="AU330" s="250" t="s">
        <v>92</v>
      </c>
      <c r="AV330" s="15" t="s">
        <v>154</v>
      </c>
      <c r="AW330" s="15" t="s">
        <v>36</v>
      </c>
      <c r="AX330" s="15" t="s">
        <v>90</v>
      </c>
      <c r="AY330" s="250" t="s">
        <v>148</v>
      </c>
    </row>
    <row r="331" spans="1:65" s="2" customFormat="1" ht="24" customHeight="1">
      <c r="A331" s="35"/>
      <c r="B331" s="36"/>
      <c r="C331" s="205" t="s">
        <v>318</v>
      </c>
      <c r="D331" s="205" t="s">
        <v>150</v>
      </c>
      <c r="E331" s="206" t="s">
        <v>319</v>
      </c>
      <c r="F331" s="207" t="s">
        <v>320</v>
      </c>
      <c r="G331" s="208" t="s">
        <v>97</v>
      </c>
      <c r="H331" s="209">
        <v>30</v>
      </c>
      <c r="I331" s="210"/>
      <c r="J331" s="211">
        <f>ROUND(I331*H331,2)</f>
        <v>0</v>
      </c>
      <c r="K331" s="207" t="s">
        <v>1</v>
      </c>
      <c r="L331" s="40"/>
      <c r="M331" s="212" t="s">
        <v>1</v>
      </c>
      <c r="N331" s="213" t="s">
        <v>47</v>
      </c>
      <c r="O331" s="72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6" t="s">
        <v>245</v>
      </c>
      <c r="AT331" s="216" t="s">
        <v>150</v>
      </c>
      <c r="AU331" s="216" t="s">
        <v>92</v>
      </c>
      <c r="AY331" s="18" t="s">
        <v>148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90</v>
      </c>
      <c r="BK331" s="217">
        <f>ROUND(I331*H331,2)</f>
        <v>0</v>
      </c>
      <c r="BL331" s="18" t="s">
        <v>245</v>
      </c>
      <c r="BM331" s="216" t="s">
        <v>321</v>
      </c>
    </row>
    <row r="332" spans="1:65" s="13" customFormat="1" ht="11.25">
      <c r="B332" s="218"/>
      <c r="C332" s="219"/>
      <c r="D332" s="220" t="s">
        <v>156</v>
      </c>
      <c r="E332" s="221" t="s">
        <v>1</v>
      </c>
      <c r="F332" s="222" t="s">
        <v>157</v>
      </c>
      <c r="G332" s="219"/>
      <c r="H332" s="221" t="s">
        <v>1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156</v>
      </c>
      <c r="AU332" s="228" t="s">
        <v>92</v>
      </c>
      <c r="AV332" s="13" t="s">
        <v>90</v>
      </c>
      <c r="AW332" s="13" t="s">
        <v>36</v>
      </c>
      <c r="AX332" s="13" t="s">
        <v>82</v>
      </c>
      <c r="AY332" s="228" t="s">
        <v>148</v>
      </c>
    </row>
    <row r="333" spans="1:65" s="13" customFormat="1" ht="11.25">
      <c r="B333" s="218"/>
      <c r="C333" s="219"/>
      <c r="D333" s="220" t="s">
        <v>156</v>
      </c>
      <c r="E333" s="221" t="s">
        <v>1</v>
      </c>
      <c r="F333" s="222" t="s">
        <v>268</v>
      </c>
      <c r="G333" s="219"/>
      <c r="H333" s="221" t="s">
        <v>1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156</v>
      </c>
      <c r="AU333" s="228" t="s">
        <v>92</v>
      </c>
      <c r="AV333" s="13" t="s">
        <v>90</v>
      </c>
      <c r="AW333" s="13" t="s">
        <v>36</v>
      </c>
      <c r="AX333" s="13" t="s">
        <v>82</v>
      </c>
      <c r="AY333" s="228" t="s">
        <v>148</v>
      </c>
    </row>
    <row r="334" spans="1:65" s="13" customFormat="1" ht="11.25">
      <c r="B334" s="218"/>
      <c r="C334" s="219"/>
      <c r="D334" s="220" t="s">
        <v>156</v>
      </c>
      <c r="E334" s="221" t="s">
        <v>1</v>
      </c>
      <c r="F334" s="222" t="s">
        <v>271</v>
      </c>
      <c r="G334" s="219"/>
      <c r="H334" s="221" t="s">
        <v>1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156</v>
      </c>
      <c r="AU334" s="228" t="s">
        <v>92</v>
      </c>
      <c r="AV334" s="13" t="s">
        <v>90</v>
      </c>
      <c r="AW334" s="13" t="s">
        <v>36</v>
      </c>
      <c r="AX334" s="13" t="s">
        <v>82</v>
      </c>
      <c r="AY334" s="228" t="s">
        <v>148</v>
      </c>
    </row>
    <row r="335" spans="1:65" s="14" customFormat="1" ht="11.25">
      <c r="B335" s="229"/>
      <c r="C335" s="230"/>
      <c r="D335" s="220" t="s">
        <v>156</v>
      </c>
      <c r="E335" s="231" t="s">
        <v>1</v>
      </c>
      <c r="F335" s="232" t="s">
        <v>322</v>
      </c>
      <c r="G335" s="230"/>
      <c r="H335" s="233">
        <v>30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156</v>
      </c>
      <c r="AU335" s="239" t="s">
        <v>92</v>
      </c>
      <c r="AV335" s="14" t="s">
        <v>92</v>
      </c>
      <c r="AW335" s="14" t="s">
        <v>36</v>
      </c>
      <c r="AX335" s="14" t="s">
        <v>82</v>
      </c>
      <c r="AY335" s="239" t="s">
        <v>148</v>
      </c>
    </row>
    <row r="336" spans="1:65" s="15" customFormat="1" ht="11.25">
      <c r="B336" s="240"/>
      <c r="C336" s="241"/>
      <c r="D336" s="220" t="s">
        <v>156</v>
      </c>
      <c r="E336" s="242" t="s">
        <v>1</v>
      </c>
      <c r="F336" s="243" t="s">
        <v>163</v>
      </c>
      <c r="G336" s="241"/>
      <c r="H336" s="244">
        <v>30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156</v>
      </c>
      <c r="AU336" s="250" t="s">
        <v>92</v>
      </c>
      <c r="AV336" s="15" t="s">
        <v>154</v>
      </c>
      <c r="AW336" s="15" t="s">
        <v>36</v>
      </c>
      <c r="AX336" s="15" t="s">
        <v>90</v>
      </c>
      <c r="AY336" s="250" t="s">
        <v>148</v>
      </c>
    </row>
    <row r="337" spans="1:65" s="2" customFormat="1" ht="24" customHeight="1">
      <c r="A337" s="35"/>
      <c r="B337" s="36"/>
      <c r="C337" s="205" t="s">
        <v>322</v>
      </c>
      <c r="D337" s="205" t="s">
        <v>150</v>
      </c>
      <c r="E337" s="206" t="s">
        <v>323</v>
      </c>
      <c r="F337" s="207" t="s">
        <v>324</v>
      </c>
      <c r="G337" s="208" t="s">
        <v>97</v>
      </c>
      <c r="H337" s="209">
        <v>8.4600000000000009</v>
      </c>
      <c r="I337" s="210"/>
      <c r="J337" s="211">
        <f>ROUND(I337*H337,2)</f>
        <v>0</v>
      </c>
      <c r="K337" s="207" t="s">
        <v>1</v>
      </c>
      <c r="L337" s="40"/>
      <c r="M337" s="212" t="s">
        <v>1</v>
      </c>
      <c r="N337" s="213" t="s">
        <v>47</v>
      </c>
      <c r="O337" s="72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6" t="s">
        <v>245</v>
      </c>
      <c r="AT337" s="216" t="s">
        <v>150</v>
      </c>
      <c r="AU337" s="216" t="s">
        <v>92</v>
      </c>
      <c r="AY337" s="18" t="s">
        <v>148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90</v>
      </c>
      <c r="BK337" s="217">
        <f>ROUND(I337*H337,2)</f>
        <v>0</v>
      </c>
      <c r="BL337" s="18" t="s">
        <v>245</v>
      </c>
      <c r="BM337" s="216" t="s">
        <v>325</v>
      </c>
    </row>
    <row r="338" spans="1:65" s="13" customFormat="1" ht="11.25">
      <c r="B338" s="218"/>
      <c r="C338" s="219"/>
      <c r="D338" s="220" t="s">
        <v>156</v>
      </c>
      <c r="E338" s="221" t="s">
        <v>1</v>
      </c>
      <c r="F338" s="222" t="s">
        <v>157</v>
      </c>
      <c r="G338" s="219"/>
      <c r="H338" s="221" t="s">
        <v>1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156</v>
      </c>
      <c r="AU338" s="228" t="s">
        <v>92</v>
      </c>
      <c r="AV338" s="13" t="s">
        <v>90</v>
      </c>
      <c r="AW338" s="13" t="s">
        <v>36</v>
      </c>
      <c r="AX338" s="13" t="s">
        <v>82</v>
      </c>
      <c r="AY338" s="228" t="s">
        <v>148</v>
      </c>
    </row>
    <row r="339" spans="1:65" s="13" customFormat="1" ht="11.25">
      <c r="B339" s="218"/>
      <c r="C339" s="219"/>
      <c r="D339" s="220" t="s">
        <v>156</v>
      </c>
      <c r="E339" s="221" t="s">
        <v>1</v>
      </c>
      <c r="F339" s="222" t="s">
        <v>268</v>
      </c>
      <c r="G339" s="219"/>
      <c r="H339" s="221" t="s">
        <v>1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156</v>
      </c>
      <c r="AU339" s="228" t="s">
        <v>92</v>
      </c>
      <c r="AV339" s="13" t="s">
        <v>90</v>
      </c>
      <c r="AW339" s="13" t="s">
        <v>36</v>
      </c>
      <c r="AX339" s="13" t="s">
        <v>82</v>
      </c>
      <c r="AY339" s="228" t="s">
        <v>148</v>
      </c>
    </row>
    <row r="340" spans="1:65" s="13" customFormat="1" ht="11.25">
      <c r="B340" s="218"/>
      <c r="C340" s="219"/>
      <c r="D340" s="220" t="s">
        <v>156</v>
      </c>
      <c r="E340" s="221" t="s">
        <v>1</v>
      </c>
      <c r="F340" s="222" t="s">
        <v>326</v>
      </c>
      <c r="G340" s="219"/>
      <c r="H340" s="221" t="s">
        <v>1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156</v>
      </c>
      <c r="AU340" s="228" t="s">
        <v>92</v>
      </c>
      <c r="AV340" s="13" t="s">
        <v>90</v>
      </c>
      <c r="AW340" s="13" t="s">
        <v>36</v>
      </c>
      <c r="AX340" s="13" t="s">
        <v>82</v>
      </c>
      <c r="AY340" s="228" t="s">
        <v>148</v>
      </c>
    </row>
    <row r="341" spans="1:65" s="14" customFormat="1" ht="11.25">
      <c r="B341" s="229"/>
      <c r="C341" s="230"/>
      <c r="D341" s="220" t="s">
        <v>156</v>
      </c>
      <c r="E341" s="231" t="s">
        <v>1</v>
      </c>
      <c r="F341" s="232" t="s">
        <v>327</v>
      </c>
      <c r="G341" s="230"/>
      <c r="H341" s="233">
        <v>8.4600000000000009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156</v>
      </c>
      <c r="AU341" s="239" t="s">
        <v>92</v>
      </c>
      <c r="AV341" s="14" t="s">
        <v>92</v>
      </c>
      <c r="AW341" s="14" t="s">
        <v>36</v>
      </c>
      <c r="AX341" s="14" t="s">
        <v>82</v>
      </c>
      <c r="AY341" s="239" t="s">
        <v>148</v>
      </c>
    </row>
    <row r="342" spans="1:65" s="15" customFormat="1" ht="11.25">
      <c r="B342" s="240"/>
      <c r="C342" s="241"/>
      <c r="D342" s="220" t="s">
        <v>156</v>
      </c>
      <c r="E342" s="242" t="s">
        <v>1</v>
      </c>
      <c r="F342" s="243" t="s">
        <v>163</v>
      </c>
      <c r="G342" s="241"/>
      <c r="H342" s="244">
        <v>8.4600000000000009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156</v>
      </c>
      <c r="AU342" s="250" t="s">
        <v>92</v>
      </c>
      <c r="AV342" s="15" t="s">
        <v>154</v>
      </c>
      <c r="AW342" s="15" t="s">
        <v>36</v>
      </c>
      <c r="AX342" s="15" t="s">
        <v>90</v>
      </c>
      <c r="AY342" s="250" t="s">
        <v>148</v>
      </c>
    </row>
    <row r="343" spans="1:65" s="2" customFormat="1" ht="24" customHeight="1">
      <c r="A343" s="35"/>
      <c r="B343" s="36"/>
      <c r="C343" s="205" t="s">
        <v>328</v>
      </c>
      <c r="D343" s="205" t="s">
        <v>150</v>
      </c>
      <c r="E343" s="206" t="s">
        <v>329</v>
      </c>
      <c r="F343" s="207" t="s">
        <v>298</v>
      </c>
      <c r="G343" s="208" t="s">
        <v>97</v>
      </c>
      <c r="H343" s="209">
        <v>56.104999999999997</v>
      </c>
      <c r="I343" s="210"/>
      <c r="J343" s="211">
        <f>ROUND(I343*H343,2)</f>
        <v>0</v>
      </c>
      <c r="K343" s="207" t="s">
        <v>1</v>
      </c>
      <c r="L343" s="40"/>
      <c r="M343" s="212" t="s">
        <v>1</v>
      </c>
      <c r="N343" s="213" t="s">
        <v>47</v>
      </c>
      <c r="O343" s="72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6" t="s">
        <v>245</v>
      </c>
      <c r="AT343" s="216" t="s">
        <v>150</v>
      </c>
      <c r="AU343" s="216" t="s">
        <v>92</v>
      </c>
      <c r="AY343" s="18" t="s">
        <v>148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90</v>
      </c>
      <c r="BK343" s="217">
        <f>ROUND(I343*H343,2)</f>
        <v>0</v>
      </c>
      <c r="BL343" s="18" t="s">
        <v>245</v>
      </c>
      <c r="BM343" s="216" t="s">
        <v>330</v>
      </c>
    </row>
    <row r="344" spans="1:65" s="13" customFormat="1" ht="11.25">
      <c r="B344" s="218"/>
      <c r="C344" s="219"/>
      <c r="D344" s="220" t="s">
        <v>156</v>
      </c>
      <c r="E344" s="221" t="s">
        <v>1</v>
      </c>
      <c r="F344" s="222" t="s">
        <v>157</v>
      </c>
      <c r="G344" s="219"/>
      <c r="H344" s="221" t="s">
        <v>1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156</v>
      </c>
      <c r="AU344" s="228" t="s">
        <v>92</v>
      </c>
      <c r="AV344" s="13" t="s">
        <v>90</v>
      </c>
      <c r="AW344" s="13" t="s">
        <v>36</v>
      </c>
      <c r="AX344" s="13" t="s">
        <v>82</v>
      </c>
      <c r="AY344" s="228" t="s">
        <v>148</v>
      </c>
    </row>
    <row r="345" spans="1:65" s="13" customFormat="1" ht="11.25">
      <c r="B345" s="218"/>
      <c r="C345" s="219"/>
      <c r="D345" s="220" t="s">
        <v>156</v>
      </c>
      <c r="E345" s="221" t="s">
        <v>1</v>
      </c>
      <c r="F345" s="222" t="s">
        <v>268</v>
      </c>
      <c r="G345" s="219"/>
      <c r="H345" s="221" t="s">
        <v>1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156</v>
      </c>
      <c r="AU345" s="228" t="s">
        <v>92</v>
      </c>
      <c r="AV345" s="13" t="s">
        <v>90</v>
      </c>
      <c r="AW345" s="13" t="s">
        <v>36</v>
      </c>
      <c r="AX345" s="13" t="s">
        <v>82</v>
      </c>
      <c r="AY345" s="228" t="s">
        <v>148</v>
      </c>
    </row>
    <row r="346" spans="1:65" s="13" customFormat="1" ht="11.25">
      <c r="B346" s="218"/>
      <c r="C346" s="219"/>
      <c r="D346" s="220" t="s">
        <v>156</v>
      </c>
      <c r="E346" s="221" t="s">
        <v>1</v>
      </c>
      <c r="F346" s="222" t="s">
        <v>326</v>
      </c>
      <c r="G346" s="219"/>
      <c r="H346" s="221" t="s">
        <v>1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156</v>
      </c>
      <c r="AU346" s="228" t="s">
        <v>92</v>
      </c>
      <c r="AV346" s="13" t="s">
        <v>90</v>
      </c>
      <c r="AW346" s="13" t="s">
        <v>36</v>
      </c>
      <c r="AX346" s="13" t="s">
        <v>82</v>
      </c>
      <c r="AY346" s="228" t="s">
        <v>148</v>
      </c>
    </row>
    <row r="347" spans="1:65" s="14" customFormat="1" ht="11.25">
      <c r="B347" s="229"/>
      <c r="C347" s="230"/>
      <c r="D347" s="220" t="s">
        <v>156</v>
      </c>
      <c r="E347" s="231" t="s">
        <v>1</v>
      </c>
      <c r="F347" s="232" t="s">
        <v>327</v>
      </c>
      <c r="G347" s="230"/>
      <c r="H347" s="233">
        <v>8.4600000000000009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156</v>
      </c>
      <c r="AU347" s="239" t="s">
        <v>92</v>
      </c>
      <c r="AV347" s="14" t="s">
        <v>92</v>
      </c>
      <c r="AW347" s="14" t="s">
        <v>36</v>
      </c>
      <c r="AX347" s="14" t="s">
        <v>82</v>
      </c>
      <c r="AY347" s="239" t="s">
        <v>148</v>
      </c>
    </row>
    <row r="348" spans="1:65" s="13" customFormat="1" ht="11.25">
      <c r="B348" s="218"/>
      <c r="C348" s="219"/>
      <c r="D348" s="220" t="s">
        <v>156</v>
      </c>
      <c r="E348" s="221" t="s">
        <v>1</v>
      </c>
      <c r="F348" s="222" t="s">
        <v>331</v>
      </c>
      <c r="G348" s="219"/>
      <c r="H348" s="221" t="s">
        <v>1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156</v>
      </c>
      <c r="AU348" s="228" t="s">
        <v>92</v>
      </c>
      <c r="AV348" s="13" t="s">
        <v>90</v>
      </c>
      <c r="AW348" s="13" t="s">
        <v>36</v>
      </c>
      <c r="AX348" s="13" t="s">
        <v>82</v>
      </c>
      <c r="AY348" s="228" t="s">
        <v>148</v>
      </c>
    </row>
    <row r="349" spans="1:65" s="13" customFormat="1" ht="11.25">
      <c r="B349" s="218"/>
      <c r="C349" s="219"/>
      <c r="D349" s="220" t="s">
        <v>156</v>
      </c>
      <c r="E349" s="221" t="s">
        <v>1</v>
      </c>
      <c r="F349" s="222" t="s">
        <v>180</v>
      </c>
      <c r="G349" s="219"/>
      <c r="H349" s="221" t="s">
        <v>1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156</v>
      </c>
      <c r="AU349" s="228" t="s">
        <v>92</v>
      </c>
      <c r="AV349" s="13" t="s">
        <v>90</v>
      </c>
      <c r="AW349" s="13" t="s">
        <v>36</v>
      </c>
      <c r="AX349" s="13" t="s">
        <v>82</v>
      </c>
      <c r="AY349" s="228" t="s">
        <v>148</v>
      </c>
    </row>
    <row r="350" spans="1:65" s="14" customFormat="1" ht="11.25">
      <c r="B350" s="229"/>
      <c r="C350" s="230"/>
      <c r="D350" s="220" t="s">
        <v>156</v>
      </c>
      <c r="E350" s="231" t="s">
        <v>1</v>
      </c>
      <c r="F350" s="232" t="s">
        <v>332</v>
      </c>
      <c r="G350" s="230"/>
      <c r="H350" s="233">
        <v>39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156</v>
      </c>
      <c r="AU350" s="239" t="s">
        <v>92</v>
      </c>
      <c r="AV350" s="14" t="s">
        <v>92</v>
      </c>
      <c r="AW350" s="14" t="s">
        <v>36</v>
      </c>
      <c r="AX350" s="14" t="s">
        <v>82</v>
      </c>
      <c r="AY350" s="239" t="s">
        <v>148</v>
      </c>
    </row>
    <row r="351" spans="1:65" s="14" customFormat="1" ht="11.25">
      <c r="B351" s="229"/>
      <c r="C351" s="230"/>
      <c r="D351" s="220" t="s">
        <v>156</v>
      </c>
      <c r="E351" s="231" t="s">
        <v>1</v>
      </c>
      <c r="F351" s="232" t="s">
        <v>333</v>
      </c>
      <c r="G351" s="230"/>
      <c r="H351" s="233">
        <v>8.6449999999999996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156</v>
      </c>
      <c r="AU351" s="239" t="s">
        <v>92</v>
      </c>
      <c r="AV351" s="14" t="s">
        <v>92</v>
      </c>
      <c r="AW351" s="14" t="s">
        <v>36</v>
      </c>
      <c r="AX351" s="14" t="s">
        <v>82</v>
      </c>
      <c r="AY351" s="239" t="s">
        <v>148</v>
      </c>
    </row>
    <row r="352" spans="1:65" s="15" customFormat="1" ht="11.25">
      <c r="B352" s="240"/>
      <c r="C352" s="241"/>
      <c r="D352" s="220" t="s">
        <v>156</v>
      </c>
      <c r="E352" s="242" t="s">
        <v>1</v>
      </c>
      <c r="F352" s="243" t="s">
        <v>163</v>
      </c>
      <c r="G352" s="241"/>
      <c r="H352" s="244">
        <v>56.104999999999997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156</v>
      </c>
      <c r="AU352" s="250" t="s">
        <v>92</v>
      </c>
      <c r="AV352" s="15" t="s">
        <v>154</v>
      </c>
      <c r="AW352" s="15" t="s">
        <v>36</v>
      </c>
      <c r="AX352" s="15" t="s">
        <v>90</v>
      </c>
      <c r="AY352" s="250" t="s">
        <v>148</v>
      </c>
    </row>
    <row r="353" spans="1:65" s="2" customFormat="1" ht="24" customHeight="1">
      <c r="A353" s="35"/>
      <c r="B353" s="36"/>
      <c r="C353" s="205" t="s">
        <v>334</v>
      </c>
      <c r="D353" s="205" t="s">
        <v>150</v>
      </c>
      <c r="E353" s="206" t="s">
        <v>335</v>
      </c>
      <c r="F353" s="207" t="s">
        <v>302</v>
      </c>
      <c r="G353" s="208" t="s">
        <v>97</v>
      </c>
      <c r="H353" s="209">
        <v>56.104999999999997</v>
      </c>
      <c r="I353" s="210"/>
      <c r="J353" s="211">
        <f>ROUND(I353*H353,2)</f>
        <v>0</v>
      </c>
      <c r="K353" s="207" t="s">
        <v>1</v>
      </c>
      <c r="L353" s="40"/>
      <c r="M353" s="212" t="s">
        <v>1</v>
      </c>
      <c r="N353" s="213" t="s">
        <v>47</v>
      </c>
      <c r="O353" s="7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6" t="s">
        <v>245</v>
      </c>
      <c r="AT353" s="216" t="s">
        <v>150</v>
      </c>
      <c r="AU353" s="216" t="s">
        <v>92</v>
      </c>
      <c r="AY353" s="18" t="s">
        <v>148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90</v>
      </c>
      <c r="BK353" s="217">
        <f>ROUND(I353*H353,2)</f>
        <v>0</v>
      </c>
      <c r="BL353" s="18" t="s">
        <v>245</v>
      </c>
      <c r="BM353" s="216" t="s">
        <v>336</v>
      </c>
    </row>
    <row r="354" spans="1:65" s="13" customFormat="1" ht="11.25">
      <c r="B354" s="218"/>
      <c r="C354" s="219"/>
      <c r="D354" s="220" t="s">
        <v>156</v>
      </c>
      <c r="E354" s="221" t="s">
        <v>1</v>
      </c>
      <c r="F354" s="222" t="s">
        <v>157</v>
      </c>
      <c r="G354" s="219"/>
      <c r="H354" s="221" t="s">
        <v>1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156</v>
      </c>
      <c r="AU354" s="228" t="s">
        <v>92</v>
      </c>
      <c r="AV354" s="13" t="s">
        <v>90</v>
      </c>
      <c r="AW354" s="13" t="s">
        <v>36</v>
      </c>
      <c r="AX354" s="13" t="s">
        <v>82</v>
      </c>
      <c r="AY354" s="228" t="s">
        <v>148</v>
      </c>
    </row>
    <row r="355" spans="1:65" s="13" customFormat="1" ht="11.25">
      <c r="B355" s="218"/>
      <c r="C355" s="219"/>
      <c r="D355" s="220" t="s">
        <v>156</v>
      </c>
      <c r="E355" s="221" t="s">
        <v>1</v>
      </c>
      <c r="F355" s="222" t="s">
        <v>268</v>
      </c>
      <c r="G355" s="219"/>
      <c r="H355" s="221" t="s">
        <v>1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156</v>
      </c>
      <c r="AU355" s="228" t="s">
        <v>92</v>
      </c>
      <c r="AV355" s="13" t="s">
        <v>90</v>
      </c>
      <c r="AW355" s="13" t="s">
        <v>36</v>
      </c>
      <c r="AX355" s="13" t="s">
        <v>82</v>
      </c>
      <c r="AY355" s="228" t="s">
        <v>148</v>
      </c>
    </row>
    <row r="356" spans="1:65" s="13" customFormat="1" ht="11.25">
      <c r="B356" s="218"/>
      <c r="C356" s="219"/>
      <c r="D356" s="220" t="s">
        <v>156</v>
      </c>
      <c r="E356" s="221" t="s">
        <v>1</v>
      </c>
      <c r="F356" s="222" t="s">
        <v>326</v>
      </c>
      <c r="G356" s="219"/>
      <c r="H356" s="221" t="s">
        <v>1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156</v>
      </c>
      <c r="AU356" s="228" t="s">
        <v>92</v>
      </c>
      <c r="AV356" s="13" t="s">
        <v>90</v>
      </c>
      <c r="AW356" s="13" t="s">
        <v>36</v>
      </c>
      <c r="AX356" s="13" t="s">
        <v>82</v>
      </c>
      <c r="AY356" s="228" t="s">
        <v>148</v>
      </c>
    </row>
    <row r="357" spans="1:65" s="14" customFormat="1" ht="11.25">
      <c r="B357" s="229"/>
      <c r="C357" s="230"/>
      <c r="D357" s="220" t="s">
        <v>156</v>
      </c>
      <c r="E357" s="231" t="s">
        <v>1</v>
      </c>
      <c r="F357" s="232" t="s">
        <v>327</v>
      </c>
      <c r="G357" s="230"/>
      <c r="H357" s="233">
        <v>8.4600000000000009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156</v>
      </c>
      <c r="AU357" s="239" t="s">
        <v>92</v>
      </c>
      <c r="AV357" s="14" t="s">
        <v>92</v>
      </c>
      <c r="AW357" s="14" t="s">
        <v>36</v>
      </c>
      <c r="AX357" s="14" t="s">
        <v>82</v>
      </c>
      <c r="AY357" s="239" t="s">
        <v>148</v>
      </c>
    </row>
    <row r="358" spans="1:65" s="13" customFormat="1" ht="11.25">
      <c r="B358" s="218"/>
      <c r="C358" s="219"/>
      <c r="D358" s="220" t="s">
        <v>156</v>
      </c>
      <c r="E358" s="221" t="s">
        <v>1</v>
      </c>
      <c r="F358" s="222" t="s">
        <v>331</v>
      </c>
      <c r="G358" s="219"/>
      <c r="H358" s="221" t="s">
        <v>1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156</v>
      </c>
      <c r="AU358" s="228" t="s">
        <v>92</v>
      </c>
      <c r="AV358" s="13" t="s">
        <v>90</v>
      </c>
      <c r="AW358" s="13" t="s">
        <v>36</v>
      </c>
      <c r="AX358" s="13" t="s">
        <v>82</v>
      </c>
      <c r="AY358" s="228" t="s">
        <v>148</v>
      </c>
    </row>
    <row r="359" spans="1:65" s="13" customFormat="1" ht="11.25">
      <c r="B359" s="218"/>
      <c r="C359" s="219"/>
      <c r="D359" s="220" t="s">
        <v>156</v>
      </c>
      <c r="E359" s="221" t="s">
        <v>1</v>
      </c>
      <c r="F359" s="222" t="s">
        <v>180</v>
      </c>
      <c r="G359" s="219"/>
      <c r="H359" s="221" t="s">
        <v>1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156</v>
      </c>
      <c r="AU359" s="228" t="s">
        <v>92</v>
      </c>
      <c r="AV359" s="13" t="s">
        <v>90</v>
      </c>
      <c r="AW359" s="13" t="s">
        <v>36</v>
      </c>
      <c r="AX359" s="13" t="s">
        <v>82</v>
      </c>
      <c r="AY359" s="228" t="s">
        <v>148</v>
      </c>
    </row>
    <row r="360" spans="1:65" s="14" customFormat="1" ht="11.25">
      <c r="B360" s="229"/>
      <c r="C360" s="230"/>
      <c r="D360" s="220" t="s">
        <v>156</v>
      </c>
      <c r="E360" s="231" t="s">
        <v>1</v>
      </c>
      <c r="F360" s="232" t="s">
        <v>332</v>
      </c>
      <c r="G360" s="230"/>
      <c r="H360" s="233">
        <v>39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156</v>
      </c>
      <c r="AU360" s="239" t="s">
        <v>92</v>
      </c>
      <c r="AV360" s="14" t="s">
        <v>92</v>
      </c>
      <c r="AW360" s="14" t="s">
        <v>36</v>
      </c>
      <c r="AX360" s="14" t="s">
        <v>82</v>
      </c>
      <c r="AY360" s="239" t="s">
        <v>148</v>
      </c>
    </row>
    <row r="361" spans="1:65" s="14" customFormat="1" ht="11.25">
      <c r="B361" s="229"/>
      <c r="C361" s="230"/>
      <c r="D361" s="220" t="s">
        <v>156</v>
      </c>
      <c r="E361" s="231" t="s">
        <v>1</v>
      </c>
      <c r="F361" s="232" t="s">
        <v>333</v>
      </c>
      <c r="G361" s="230"/>
      <c r="H361" s="233">
        <v>8.6449999999999996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156</v>
      </c>
      <c r="AU361" s="239" t="s">
        <v>92</v>
      </c>
      <c r="AV361" s="14" t="s">
        <v>92</v>
      </c>
      <c r="AW361" s="14" t="s">
        <v>36</v>
      </c>
      <c r="AX361" s="14" t="s">
        <v>82</v>
      </c>
      <c r="AY361" s="239" t="s">
        <v>148</v>
      </c>
    </row>
    <row r="362" spans="1:65" s="15" customFormat="1" ht="11.25">
      <c r="B362" s="240"/>
      <c r="C362" s="241"/>
      <c r="D362" s="220" t="s">
        <v>156</v>
      </c>
      <c r="E362" s="242" t="s">
        <v>1</v>
      </c>
      <c r="F362" s="243" t="s">
        <v>163</v>
      </c>
      <c r="G362" s="241"/>
      <c r="H362" s="244">
        <v>56.104999999999997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156</v>
      </c>
      <c r="AU362" s="250" t="s">
        <v>92</v>
      </c>
      <c r="AV362" s="15" t="s">
        <v>154</v>
      </c>
      <c r="AW362" s="15" t="s">
        <v>36</v>
      </c>
      <c r="AX362" s="15" t="s">
        <v>90</v>
      </c>
      <c r="AY362" s="250" t="s">
        <v>148</v>
      </c>
    </row>
    <row r="363" spans="1:65" s="2" customFormat="1" ht="16.5" customHeight="1">
      <c r="A363" s="35"/>
      <c r="B363" s="36"/>
      <c r="C363" s="205" t="s">
        <v>337</v>
      </c>
      <c r="D363" s="205" t="s">
        <v>150</v>
      </c>
      <c r="E363" s="206" t="s">
        <v>338</v>
      </c>
      <c r="F363" s="207" t="s">
        <v>306</v>
      </c>
      <c r="G363" s="208" t="s">
        <v>97</v>
      </c>
      <c r="H363" s="209">
        <v>56.104999999999997</v>
      </c>
      <c r="I363" s="210"/>
      <c r="J363" s="211">
        <f>ROUND(I363*H363,2)</f>
        <v>0</v>
      </c>
      <c r="K363" s="207" t="s">
        <v>1</v>
      </c>
      <c r="L363" s="40"/>
      <c r="M363" s="212" t="s">
        <v>1</v>
      </c>
      <c r="N363" s="213" t="s">
        <v>47</v>
      </c>
      <c r="O363" s="72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6" t="s">
        <v>245</v>
      </c>
      <c r="AT363" s="216" t="s">
        <v>150</v>
      </c>
      <c r="AU363" s="216" t="s">
        <v>92</v>
      </c>
      <c r="AY363" s="18" t="s">
        <v>148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90</v>
      </c>
      <c r="BK363" s="217">
        <f>ROUND(I363*H363,2)</f>
        <v>0</v>
      </c>
      <c r="BL363" s="18" t="s">
        <v>245</v>
      </c>
      <c r="BM363" s="216" t="s">
        <v>339</v>
      </c>
    </row>
    <row r="364" spans="1:65" s="13" customFormat="1" ht="11.25">
      <c r="B364" s="218"/>
      <c r="C364" s="219"/>
      <c r="D364" s="220" t="s">
        <v>156</v>
      </c>
      <c r="E364" s="221" t="s">
        <v>1</v>
      </c>
      <c r="F364" s="222" t="s">
        <v>157</v>
      </c>
      <c r="G364" s="219"/>
      <c r="H364" s="221" t="s">
        <v>1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156</v>
      </c>
      <c r="AU364" s="228" t="s">
        <v>92</v>
      </c>
      <c r="AV364" s="13" t="s">
        <v>90</v>
      </c>
      <c r="AW364" s="13" t="s">
        <v>36</v>
      </c>
      <c r="AX364" s="13" t="s">
        <v>82</v>
      </c>
      <c r="AY364" s="228" t="s">
        <v>148</v>
      </c>
    </row>
    <row r="365" spans="1:65" s="13" customFormat="1" ht="11.25">
      <c r="B365" s="218"/>
      <c r="C365" s="219"/>
      <c r="D365" s="220" t="s">
        <v>156</v>
      </c>
      <c r="E365" s="221" t="s">
        <v>1</v>
      </c>
      <c r="F365" s="222" t="s">
        <v>268</v>
      </c>
      <c r="G365" s="219"/>
      <c r="H365" s="221" t="s">
        <v>1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156</v>
      </c>
      <c r="AU365" s="228" t="s">
        <v>92</v>
      </c>
      <c r="AV365" s="13" t="s">
        <v>90</v>
      </c>
      <c r="AW365" s="13" t="s">
        <v>36</v>
      </c>
      <c r="AX365" s="13" t="s">
        <v>82</v>
      </c>
      <c r="AY365" s="228" t="s">
        <v>148</v>
      </c>
    </row>
    <row r="366" spans="1:65" s="13" customFormat="1" ht="11.25">
      <c r="B366" s="218"/>
      <c r="C366" s="219"/>
      <c r="D366" s="220" t="s">
        <v>156</v>
      </c>
      <c r="E366" s="221" t="s">
        <v>1</v>
      </c>
      <c r="F366" s="222" t="s">
        <v>326</v>
      </c>
      <c r="G366" s="219"/>
      <c r="H366" s="221" t="s">
        <v>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156</v>
      </c>
      <c r="AU366" s="228" t="s">
        <v>92</v>
      </c>
      <c r="AV366" s="13" t="s">
        <v>90</v>
      </c>
      <c r="AW366" s="13" t="s">
        <v>36</v>
      </c>
      <c r="AX366" s="13" t="s">
        <v>82</v>
      </c>
      <c r="AY366" s="228" t="s">
        <v>148</v>
      </c>
    </row>
    <row r="367" spans="1:65" s="14" customFormat="1" ht="11.25">
      <c r="B367" s="229"/>
      <c r="C367" s="230"/>
      <c r="D367" s="220" t="s">
        <v>156</v>
      </c>
      <c r="E367" s="231" t="s">
        <v>1</v>
      </c>
      <c r="F367" s="232" t="s">
        <v>327</v>
      </c>
      <c r="G367" s="230"/>
      <c r="H367" s="233">
        <v>8.4600000000000009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156</v>
      </c>
      <c r="AU367" s="239" t="s">
        <v>92</v>
      </c>
      <c r="AV367" s="14" t="s">
        <v>92</v>
      </c>
      <c r="AW367" s="14" t="s">
        <v>36</v>
      </c>
      <c r="AX367" s="14" t="s">
        <v>82</v>
      </c>
      <c r="AY367" s="239" t="s">
        <v>148</v>
      </c>
    </row>
    <row r="368" spans="1:65" s="13" customFormat="1" ht="11.25">
      <c r="B368" s="218"/>
      <c r="C368" s="219"/>
      <c r="D368" s="220" t="s">
        <v>156</v>
      </c>
      <c r="E368" s="221" t="s">
        <v>1</v>
      </c>
      <c r="F368" s="222" t="s">
        <v>331</v>
      </c>
      <c r="G368" s="219"/>
      <c r="H368" s="221" t="s">
        <v>1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156</v>
      </c>
      <c r="AU368" s="228" t="s">
        <v>92</v>
      </c>
      <c r="AV368" s="13" t="s">
        <v>90</v>
      </c>
      <c r="AW368" s="13" t="s">
        <v>36</v>
      </c>
      <c r="AX368" s="13" t="s">
        <v>82</v>
      </c>
      <c r="AY368" s="228" t="s">
        <v>148</v>
      </c>
    </row>
    <row r="369" spans="1:65" s="13" customFormat="1" ht="11.25">
      <c r="B369" s="218"/>
      <c r="C369" s="219"/>
      <c r="D369" s="220" t="s">
        <v>156</v>
      </c>
      <c r="E369" s="221" t="s">
        <v>1</v>
      </c>
      <c r="F369" s="222" t="s">
        <v>180</v>
      </c>
      <c r="G369" s="219"/>
      <c r="H369" s="221" t="s">
        <v>1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156</v>
      </c>
      <c r="AU369" s="228" t="s">
        <v>92</v>
      </c>
      <c r="AV369" s="13" t="s">
        <v>90</v>
      </c>
      <c r="AW369" s="13" t="s">
        <v>36</v>
      </c>
      <c r="AX369" s="13" t="s">
        <v>82</v>
      </c>
      <c r="AY369" s="228" t="s">
        <v>148</v>
      </c>
    </row>
    <row r="370" spans="1:65" s="14" customFormat="1" ht="11.25">
      <c r="B370" s="229"/>
      <c r="C370" s="230"/>
      <c r="D370" s="220" t="s">
        <v>156</v>
      </c>
      <c r="E370" s="231" t="s">
        <v>1</v>
      </c>
      <c r="F370" s="232" t="s">
        <v>332</v>
      </c>
      <c r="G370" s="230"/>
      <c r="H370" s="233">
        <v>39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156</v>
      </c>
      <c r="AU370" s="239" t="s">
        <v>92</v>
      </c>
      <c r="AV370" s="14" t="s">
        <v>92</v>
      </c>
      <c r="AW370" s="14" t="s">
        <v>36</v>
      </c>
      <c r="AX370" s="14" t="s">
        <v>82</v>
      </c>
      <c r="AY370" s="239" t="s">
        <v>148</v>
      </c>
    </row>
    <row r="371" spans="1:65" s="14" customFormat="1" ht="11.25">
      <c r="B371" s="229"/>
      <c r="C371" s="230"/>
      <c r="D371" s="220" t="s">
        <v>156</v>
      </c>
      <c r="E371" s="231" t="s">
        <v>1</v>
      </c>
      <c r="F371" s="232" t="s">
        <v>333</v>
      </c>
      <c r="G371" s="230"/>
      <c r="H371" s="233">
        <v>8.6449999999999996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156</v>
      </c>
      <c r="AU371" s="239" t="s">
        <v>92</v>
      </c>
      <c r="AV371" s="14" t="s">
        <v>92</v>
      </c>
      <c r="AW371" s="14" t="s">
        <v>36</v>
      </c>
      <c r="AX371" s="14" t="s">
        <v>82</v>
      </c>
      <c r="AY371" s="239" t="s">
        <v>148</v>
      </c>
    </row>
    <row r="372" spans="1:65" s="15" customFormat="1" ht="11.25">
      <c r="B372" s="240"/>
      <c r="C372" s="241"/>
      <c r="D372" s="220" t="s">
        <v>156</v>
      </c>
      <c r="E372" s="242" t="s">
        <v>1</v>
      </c>
      <c r="F372" s="243" t="s">
        <v>163</v>
      </c>
      <c r="G372" s="241"/>
      <c r="H372" s="244">
        <v>56.104999999999997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156</v>
      </c>
      <c r="AU372" s="250" t="s">
        <v>92</v>
      </c>
      <c r="AV372" s="15" t="s">
        <v>154</v>
      </c>
      <c r="AW372" s="15" t="s">
        <v>36</v>
      </c>
      <c r="AX372" s="15" t="s">
        <v>90</v>
      </c>
      <c r="AY372" s="250" t="s">
        <v>148</v>
      </c>
    </row>
    <row r="373" spans="1:65" s="2" customFormat="1" ht="24" customHeight="1">
      <c r="A373" s="35"/>
      <c r="B373" s="36"/>
      <c r="C373" s="205" t="s">
        <v>340</v>
      </c>
      <c r="D373" s="205" t="s">
        <v>150</v>
      </c>
      <c r="E373" s="206" t="s">
        <v>341</v>
      </c>
      <c r="F373" s="207" t="s">
        <v>310</v>
      </c>
      <c r="G373" s="208" t="s">
        <v>97</v>
      </c>
      <c r="H373" s="209">
        <v>56.104999999999997</v>
      </c>
      <c r="I373" s="210"/>
      <c r="J373" s="211">
        <f>ROUND(I373*H373,2)</f>
        <v>0</v>
      </c>
      <c r="K373" s="207" t="s">
        <v>1</v>
      </c>
      <c r="L373" s="40"/>
      <c r="M373" s="212" t="s">
        <v>1</v>
      </c>
      <c r="N373" s="213" t="s">
        <v>47</v>
      </c>
      <c r="O373" s="72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6" t="s">
        <v>245</v>
      </c>
      <c r="AT373" s="216" t="s">
        <v>150</v>
      </c>
      <c r="AU373" s="216" t="s">
        <v>92</v>
      </c>
      <c r="AY373" s="18" t="s">
        <v>148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90</v>
      </c>
      <c r="BK373" s="217">
        <f>ROUND(I373*H373,2)</f>
        <v>0</v>
      </c>
      <c r="BL373" s="18" t="s">
        <v>245</v>
      </c>
      <c r="BM373" s="216" t="s">
        <v>342</v>
      </c>
    </row>
    <row r="374" spans="1:65" s="13" customFormat="1" ht="11.25">
      <c r="B374" s="218"/>
      <c r="C374" s="219"/>
      <c r="D374" s="220" t="s">
        <v>156</v>
      </c>
      <c r="E374" s="221" t="s">
        <v>1</v>
      </c>
      <c r="F374" s="222" t="s">
        <v>157</v>
      </c>
      <c r="G374" s="219"/>
      <c r="H374" s="221" t="s">
        <v>1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156</v>
      </c>
      <c r="AU374" s="228" t="s">
        <v>92</v>
      </c>
      <c r="AV374" s="13" t="s">
        <v>90</v>
      </c>
      <c r="AW374" s="13" t="s">
        <v>36</v>
      </c>
      <c r="AX374" s="13" t="s">
        <v>82</v>
      </c>
      <c r="AY374" s="228" t="s">
        <v>148</v>
      </c>
    </row>
    <row r="375" spans="1:65" s="13" customFormat="1" ht="11.25">
      <c r="B375" s="218"/>
      <c r="C375" s="219"/>
      <c r="D375" s="220" t="s">
        <v>156</v>
      </c>
      <c r="E375" s="221" t="s">
        <v>1</v>
      </c>
      <c r="F375" s="222" t="s">
        <v>268</v>
      </c>
      <c r="G375" s="219"/>
      <c r="H375" s="221" t="s">
        <v>1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156</v>
      </c>
      <c r="AU375" s="228" t="s">
        <v>92</v>
      </c>
      <c r="AV375" s="13" t="s">
        <v>90</v>
      </c>
      <c r="AW375" s="13" t="s">
        <v>36</v>
      </c>
      <c r="AX375" s="13" t="s">
        <v>82</v>
      </c>
      <c r="AY375" s="228" t="s">
        <v>148</v>
      </c>
    </row>
    <row r="376" spans="1:65" s="13" customFormat="1" ht="11.25">
      <c r="B376" s="218"/>
      <c r="C376" s="219"/>
      <c r="D376" s="220" t="s">
        <v>156</v>
      </c>
      <c r="E376" s="221" t="s">
        <v>1</v>
      </c>
      <c r="F376" s="222" t="s">
        <v>326</v>
      </c>
      <c r="G376" s="219"/>
      <c r="H376" s="221" t="s">
        <v>1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156</v>
      </c>
      <c r="AU376" s="228" t="s">
        <v>92</v>
      </c>
      <c r="AV376" s="13" t="s">
        <v>90</v>
      </c>
      <c r="AW376" s="13" t="s">
        <v>36</v>
      </c>
      <c r="AX376" s="13" t="s">
        <v>82</v>
      </c>
      <c r="AY376" s="228" t="s">
        <v>148</v>
      </c>
    </row>
    <row r="377" spans="1:65" s="14" customFormat="1" ht="11.25">
      <c r="B377" s="229"/>
      <c r="C377" s="230"/>
      <c r="D377" s="220" t="s">
        <v>156</v>
      </c>
      <c r="E377" s="231" t="s">
        <v>1</v>
      </c>
      <c r="F377" s="232" t="s">
        <v>327</v>
      </c>
      <c r="G377" s="230"/>
      <c r="H377" s="233">
        <v>8.4600000000000009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156</v>
      </c>
      <c r="AU377" s="239" t="s">
        <v>92</v>
      </c>
      <c r="AV377" s="14" t="s">
        <v>92</v>
      </c>
      <c r="AW377" s="14" t="s">
        <v>36</v>
      </c>
      <c r="AX377" s="14" t="s">
        <v>82</v>
      </c>
      <c r="AY377" s="239" t="s">
        <v>148</v>
      </c>
    </row>
    <row r="378" spans="1:65" s="13" customFormat="1" ht="11.25">
      <c r="B378" s="218"/>
      <c r="C378" s="219"/>
      <c r="D378" s="220" t="s">
        <v>156</v>
      </c>
      <c r="E378" s="221" t="s">
        <v>1</v>
      </c>
      <c r="F378" s="222" t="s">
        <v>331</v>
      </c>
      <c r="G378" s="219"/>
      <c r="H378" s="221" t="s">
        <v>1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156</v>
      </c>
      <c r="AU378" s="228" t="s">
        <v>92</v>
      </c>
      <c r="AV378" s="13" t="s">
        <v>90</v>
      </c>
      <c r="AW378" s="13" t="s">
        <v>36</v>
      </c>
      <c r="AX378" s="13" t="s">
        <v>82</v>
      </c>
      <c r="AY378" s="228" t="s">
        <v>148</v>
      </c>
    </row>
    <row r="379" spans="1:65" s="13" customFormat="1" ht="11.25">
      <c r="B379" s="218"/>
      <c r="C379" s="219"/>
      <c r="D379" s="220" t="s">
        <v>156</v>
      </c>
      <c r="E379" s="221" t="s">
        <v>1</v>
      </c>
      <c r="F379" s="222" t="s">
        <v>180</v>
      </c>
      <c r="G379" s="219"/>
      <c r="H379" s="221" t="s">
        <v>1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156</v>
      </c>
      <c r="AU379" s="228" t="s">
        <v>92</v>
      </c>
      <c r="AV379" s="13" t="s">
        <v>90</v>
      </c>
      <c r="AW379" s="13" t="s">
        <v>36</v>
      </c>
      <c r="AX379" s="13" t="s">
        <v>82</v>
      </c>
      <c r="AY379" s="228" t="s">
        <v>148</v>
      </c>
    </row>
    <row r="380" spans="1:65" s="14" customFormat="1" ht="11.25">
      <c r="B380" s="229"/>
      <c r="C380" s="230"/>
      <c r="D380" s="220" t="s">
        <v>156</v>
      </c>
      <c r="E380" s="231" t="s">
        <v>1</v>
      </c>
      <c r="F380" s="232" t="s">
        <v>332</v>
      </c>
      <c r="G380" s="230"/>
      <c r="H380" s="233">
        <v>39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156</v>
      </c>
      <c r="AU380" s="239" t="s">
        <v>92</v>
      </c>
      <c r="AV380" s="14" t="s">
        <v>92</v>
      </c>
      <c r="AW380" s="14" t="s">
        <v>36</v>
      </c>
      <c r="AX380" s="14" t="s">
        <v>82</v>
      </c>
      <c r="AY380" s="239" t="s">
        <v>148</v>
      </c>
    </row>
    <row r="381" spans="1:65" s="14" customFormat="1" ht="11.25">
      <c r="B381" s="229"/>
      <c r="C381" s="230"/>
      <c r="D381" s="220" t="s">
        <v>156</v>
      </c>
      <c r="E381" s="231" t="s">
        <v>1</v>
      </c>
      <c r="F381" s="232" t="s">
        <v>333</v>
      </c>
      <c r="G381" s="230"/>
      <c r="H381" s="233">
        <v>8.6449999999999996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156</v>
      </c>
      <c r="AU381" s="239" t="s">
        <v>92</v>
      </c>
      <c r="AV381" s="14" t="s">
        <v>92</v>
      </c>
      <c r="AW381" s="14" t="s">
        <v>36</v>
      </c>
      <c r="AX381" s="14" t="s">
        <v>82</v>
      </c>
      <c r="AY381" s="239" t="s">
        <v>148</v>
      </c>
    </row>
    <row r="382" spans="1:65" s="15" customFormat="1" ht="11.25">
      <c r="B382" s="240"/>
      <c r="C382" s="241"/>
      <c r="D382" s="220" t="s">
        <v>156</v>
      </c>
      <c r="E382" s="242" t="s">
        <v>1</v>
      </c>
      <c r="F382" s="243" t="s">
        <v>163</v>
      </c>
      <c r="G382" s="241"/>
      <c r="H382" s="244">
        <v>56.104999999999997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156</v>
      </c>
      <c r="AU382" s="250" t="s">
        <v>92</v>
      </c>
      <c r="AV382" s="15" t="s">
        <v>154</v>
      </c>
      <c r="AW382" s="15" t="s">
        <v>36</v>
      </c>
      <c r="AX382" s="15" t="s">
        <v>90</v>
      </c>
      <c r="AY382" s="250" t="s">
        <v>148</v>
      </c>
    </row>
    <row r="383" spans="1:65" s="2" customFormat="1" ht="16.5" customHeight="1">
      <c r="A383" s="35"/>
      <c r="B383" s="36"/>
      <c r="C383" s="205" t="s">
        <v>343</v>
      </c>
      <c r="D383" s="205" t="s">
        <v>150</v>
      </c>
      <c r="E383" s="206" t="s">
        <v>344</v>
      </c>
      <c r="F383" s="207" t="s">
        <v>345</v>
      </c>
      <c r="G383" s="208" t="s">
        <v>97</v>
      </c>
      <c r="H383" s="209">
        <v>310</v>
      </c>
      <c r="I383" s="210"/>
      <c r="J383" s="211">
        <f>ROUND(I383*H383,2)</f>
        <v>0</v>
      </c>
      <c r="K383" s="207" t="s">
        <v>1</v>
      </c>
      <c r="L383" s="40"/>
      <c r="M383" s="212" t="s">
        <v>1</v>
      </c>
      <c r="N383" s="213" t="s">
        <v>47</v>
      </c>
      <c r="O383" s="72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6" t="s">
        <v>245</v>
      </c>
      <c r="AT383" s="216" t="s">
        <v>150</v>
      </c>
      <c r="AU383" s="216" t="s">
        <v>92</v>
      </c>
      <c r="AY383" s="18" t="s">
        <v>148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90</v>
      </c>
      <c r="BK383" s="217">
        <f>ROUND(I383*H383,2)</f>
        <v>0</v>
      </c>
      <c r="BL383" s="18" t="s">
        <v>245</v>
      </c>
      <c r="BM383" s="216" t="s">
        <v>346</v>
      </c>
    </row>
    <row r="384" spans="1:65" s="13" customFormat="1" ht="11.25">
      <c r="B384" s="218"/>
      <c r="C384" s="219"/>
      <c r="D384" s="220" t="s">
        <v>156</v>
      </c>
      <c r="E384" s="221" t="s">
        <v>1</v>
      </c>
      <c r="F384" s="222" t="s">
        <v>157</v>
      </c>
      <c r="G384" s="219"/>
      <c r="H384" s="221" t="s">
        <v>1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156</v>
      </c>
      <c r="AU384" s="228" t="s">
        <v>92</v>
      </c>
      <c r="AV384" s="13" t="s">
        <v>90</v>
      </c>
      <c r="AW384" s="13" t="s">
        <v>36</v>
      </c>
      <c r="AX384" s="13" t="s">
        <v>82</v>
      </c>
      <c r="AY384" s="228" t="s">
        <v>148</v>
      </c>
    </row>
    <row r="385" spans="2:51" s="13" customFormat="1" ht="11.25">
      <c r="B385" s="218"/>
      <c r="C385" s="219"/>
      <c r="D385" s="220" t="s">
        <v>156</v>
      </c>
      <c r="E385" s="221" t="s">
        <v>1</v>
      </c>
      <c r="F385" s="222" t="s">
        <v>268</v>
      </c>
      <c r="G385" s="219"/>
      <c r="H385" s="221" t="s">
        <v>1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156</v>
      </c>
      <c r="AU385" s="228" t="s">
        <v>92</v>
      </c>
      <c r="AV385" s="13" t="s">
        <v>90</v>
      </c>
      <c r="AW385" s="13" t="s">
        <v>36</v>
      </c>
      <c r="AX385" s="13" t="s">
        <v>82</v>
      </c>
      <c r="AY385" s="228" t="s">
        <v>148</v>
      </c>
    </row>
    <row r="386" spans="2:51" s="13" customFormat="1" ht="11.25">
      <c r="B386" s="218"/>
      <c r="C386" s="219"/>
      <c r="D386" s="220" t="s">
        <v>156</v>
      </c>
      <c r="E386" s="221" t="s">
        <v>1</v>
      </c>
      <c r="F386" s="222" t="s">
        <v>269</v>
      </c>
      <c r="G386" s="219"/>
      <c r="H386" s="221" t="s">
        <v>1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156</v>
      </c>
      <c r="AU386" s="228" t="s">
        <v>92</v>
      </c>
      <c r="AV386" s="13" t="s">
        <v>90</v>
      </c>
      <c r="AW386" s="13" t="s">
        <v>36</v>
      </c>
      <c r="AX386" s="13" t="s">
        <v>82</v>
      </c>
      <c r="AY386" s="228" t="s">
        <v>148</v>
      </c>
    </row>
    <row r="387" spans="2:51" s="14" customFormat="1" ht="11.25">
      <c r="B387" s="229"/>
      <c r="C387" s="230"/>
      <c r="D387" s="220" t="s">
        <v>156</v>
      </c>
      <c r="E387" s="231" t="s">
        <v>1</v>
      </c>
      <c r="F387" s="232" t="s">
        <v>264</v>
      </c>
      <c r="G387" s="230"/>
      <c r="H387" s="233">
        <v>19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156</v>
      </c>
      <c r="AU387" s="239" t="s">
        <v>92</v>
      </c>
      <c r="AV387" s="14" t="s">
        <v>92</v>
      </c>
      <c r="AW387" s="14" t="s">
        <v>36</v>
      </c>
      <c r="AX387" s="14" t="s">
        <v>82</v>
      </c>
      <c r="AY387" s="239" t="s">
        <v>148</v>
      </c>
    </row>
    <row r="388" spans="2:51" s="13" customFormat="1" ht="11.25">
      <c r="B388" s="218"/>
      <c r="C388" s="219"/>
      <c r="D388" s="220" t="s">
        <v>156</v>
      </c>
      <c r="E388" s="221" t="s">
        <v>1</v>
      </c>
      <c r="F388" s="222" t="s">
        <v>270</v>
      </c>
      <c r="G388" s="219"/>
      <c r="H388" s="221" t="s">
        <v>1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156</v>
      </c>
      <c r="AU388" s="228" t="s">
        <v>92</v>
      </c>
      <c r="AV388" s="13" t="s">
        <v>90</v>
      </c>
      <c r="AW388" s="13" t="s">
        <v>36</v>
      </c>
      <c r="AX388" s="13" t="s">
        <v>82</v>
      </c>
      <c r="AY388" s="228" t="s">
        <v>148</v>
      </c>
    </row>
    <row r="389" spans="2:51" s="14" customFormat="1" ht="11.25">
      <c r="B389" s="229"/>
      <c r="C389" s="230"/>
      <c r="D389" s="220" t="s">
        <v>156</v>
      </c>
      <c r="E389" s="231" t="s">
        <v>1</v>
      </c>
      <c r="F389" s="232" t="s">
        <v>264</v>
      </c>
      <c r="G389" s="230"/>
      <c r="H389" s="233">
        <v>19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156</v>
      </c>
      <c r="AU389" s="239" t="s">
        <v>92</v>
      </c>
      <c r="AV389" s="14" t="s">
        <v>92</v>
      </c>
      <c r="AW389" s="14" t="s">
        <v>36</v>
      </c>
      <c r="AX389" s="14" t="s">
        <v>82</v>
      </c>
      <c r="AY389" s="239" t="s">
        <v>148</v>
      </c>
    </row>
    <row r="390" spans="2:51" s="13" customFormat="1" ht="11.25">
      <c r="B390" s="218"/>
      <c r="C390" s="219"/>
      <c r="D390" s="220" t="s">
        <v>156</v>
      </c>
      <c r="E390" s="221" t="s">
        <v>1</v>
      </c>
      <c r="F390" s="222" t="s">
        <v>271</v>
      </c>
      <c r="G390" s="219"/>
      <c r="H390" s="221" t="s">
        <v>1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156</v>
      </c>
      <c r="AU390" s="228" t="s">
        <v>92</v>
      </c>
      <c r="AV390" s="13" t="s">
        <v>90</v>
      </c>
      <c r="AW390" s="13" t="s">
        <v>36</v>
      </c>
      <c r="AX390" s="13" t="s">
        <v>82</v>
      </c>
      <c r="AY390" s="228" t="s">
        <v>148</v>
      </c>
    </row>
    <row r="391" spans="2:51" s="14" customFormat="1" ht="11.25">
      <c r="B391" s="229"/>
      <c r="C391" s="230"/>
      <c r="D391" s="220" t="s">
        <v>156</v>
      </c>
      <c r="E391" s="231" t="s">
        <v>1</v>
      </c>
      <c r="F391" s="232" t="s">
        <v>272</v>
      </c>
      <c r="G391" s="230"/>
      <c r="H391" s="233">
        <v>120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156</v>
      </c>
      <c r="AU391" s="239" t="s">
        <v>92</v>
      </c>
      <c r="AV391" s="14" t="s">
        <v>92</v>
      </c>
      <c r="AW391" s="14" t="s">
        <v>36</v>
      </c>
      <c r="AX391" s="14" t="s">
        <v>82</v>
      </c>
      <c r="AY391" s="239" t="s">
        <v>148</v>
      </c>
    </row>
    <row r="392" spans="2:51" s="13" customFormat="1" ht="11.25">
      <c r="B392" s="218"/>
      <c r="C392" s="219"/>
      <c r="D392" s="220" t="s">
        <v>156</v>
      </c>
      <c r="E392" s="221" t="s">
        <v>1</v>
      </c>
      <c r="F392" s="222" t="s">
        <v>273</v>
      </c>
      <c r="G392" s="219"/>
      <c r="H392" s="221" t="s">
        <v>1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156</v>
      </c>
      <c r="AU392" s="228" t="s">
        <v>92</v>
      </c>
      <c r="AV392" s="13" t="s">
        <v>90</v>
      </c>
      <c r="AW392" s="13" t="s">
        <v>36</v>
      </c>
      <c r="AX392" s="13" t="s">
        <v>82</v>
      </c>
      <c r="AY392" s="228" t="s">
        <v>148</v>
      </c>
    </row>
    <row r="393" spans="2:51" s="14" customFormat="1" ht="11.25">
      <c r="B393" s="229"/>
      <c r="C393" s="230"/>
      <c r="D393" s="220" t="s">
        <v>156</v>
      </c>
      <c r="E393" s="231" t="s">
        <v>1</v>
      </c>
      <c r="F393" s="232" t="s">
        <v>274</v>
      </c>
      <c r="G393" s="230"/>
      <c r="H393" s="233">
        <v>59.7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156</v>
      </c>
      <c r="AU393" s="239" t="s">
        <v>92</v>
      </c>
      <c r="AV393" s="14" t="s">
        <v>92</v>
      </c>
      <c r="AW393" s="14" t="s">
        <v>36</v>
      </c>
      <c r="AX393" s="14" t="s">
        <v>82</v>
      </c>
      <c r="AY393" s="239" t="s">
        <v>148</v>
      </c>
    </row>
    <row r="394" spans="2:51" s="16" customFormat="1" ht="11.25">
      <c r="B394" s="261"/>
      <c r="C394" s="262"/>
      <c r="D394" s="220" t="s">
        <v>156</v>
      </c>
      <c r="E394" s="263" t="s">
        <v>1</v>
      </c>
      <c r="F394" s="264" t="s">
        <v>347</v>
      </c>
      <c r="G394" s="262"/>
      <c r="H394" s="265">
        <v>217.7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AT394" s="271" t="s">
        <v>156</v>
      </c>
      <c r="AU394" s="271" t="s">
        <v>92</v>
      </c>
      <c r="AV394" s="16" t="s">
        <v>164</v>
      </c>
      <c r="AW394" s="16" t="s">
        <v>36</v>
      </c>
      <c r="AX394" s="16" t="s">
        <v>82</v>
      </c>
      <c r="AY394" s="271" t="s">
        <v>148</v>
      </c>
    </row>
    <row r="395" spans="2:51" s="13" customFormat="1" ht="11.25">
      <c r="B395" s="218"/>
      <c r="C395" s="219"/>
      <c r="D395" s="220" t="s">
        <v>156</v>
      </c>
      <c r="E395" s="221" t="s">
        <v>1</v>
      </c>
      <c r="F395" s="222" t="s">
        <v>279</v>
      </c>
      <c r="G395" s="219"/>
      <c r="H395" s="221" t="s">
        <v>1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156</v>
      </c>
      <c r="AU395" s="228" t="s">
        <v>92</v>
      </c>
      <c r="AV395" s="13" t="s">
        <v>90</v>
      </c>
      <c r="AW395" s="13" t="s">
        <v>36</v>
      </c>
      <c r="AX395" s="13" t="s">
        <v>82</v>
      </c>
      <c r="AY395" s="228" t="s">
        <v>148</v>
      </c>
    </row>
    <row r="396" spans="2:51" s="14" customFormat="1" ht="11.25">
      <c r="B396" s="229"/>
      <c r="C396" s="230"/>
      <c r="D396" s="220" t="s">
        <v>156</v>
      </c>
      <c r="E396" s="231" t="s">
        <v>1</v>
      </c>
      <c r="F396" s="232" t="s">
        <v>280</v>
      </c>
      <c r="G396" s="230"/>
      <c r="H396" s="233">
        <v>46.5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156</v>
      </c>
      <c r="AU396" s="239" t="s">
        <v>92</v>
      </c>
      <c r="AV396" s="14" t="s">
        <v>92</v>
      </c>
      <c r="AW396" s="14" t="s">
        <v>36</v>
      </c>
      <c r="AX396" s="14" t="s">
        <v>82</v>
      </c>
      <c r="AY396" s="239" t="s">
        <v>148</v>
      </c>
    </row>
    <row r="397" spans="2:51" s="13" customFormat="1" ht="11.25">
      <c r="B397" s="218"/>
      <c r="C397" s="219"/>
      <c r="D397" s="220" t="s">
        <v>156</v>
      </c>
      <c r="E397" s="221" t="s">
        <v>1</v>
      </c>
      <c r="F397" s="222" t="s">
        <v>281</v>
      </c>
      <c r="G397" s="219"/>
      <c r="H397" s="221" t="s">
        <v>1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156</v>
      </c>
      <c r="AU397" s="228" t="s">
        <v>92</v>
      </c>
      <c r="AV397" s="13" t="s">
        <v>90</v>
      </c>
      <c r="AW397" s="13" t="s">
        <v>36</v>
      </c>
      <c r="AX397" s="13" t="s">
        <v>82</v>
      </c>
      <c r="AY397" s="228" t="s">
        <v>148</v>
      </c>
    </row>
    <row r="398" spans="2:51" s="14" customFormat="1" ht="11.25">
      <c r="B398" s="229"/>
      <c r="C398" s="230"/>
      <c r="D398" s="220" t="s">
        <v>156</v>
      </c>
      <c r="E398" s="231" t="s">
        <v>1</v>
      </c>
      <c r="F398" s="232" t="s">
        <v>282</v>
      </c>
      <c r="G398" s="230"/>
      <c r="H398" s="233">
        <v>45.8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156</v>
      </c>
      <c r="AU398" s="239" t="s">
        <v>92</v>
      </c>
      <c r="AV398" s="14" t="s">
        <v>92</v>
      </c>
      <c r="AW398" s="14" t="s">
        <v>36</v>
      </c>
      <c r="AX398" s="14" t="s">
        <v>82</v>
      </c>
      <c r="AY398" s="239" t="s">
        <v>148</v>
      </c>
    </row>
    <row r="399" spans="2:51" s="16" customFormat="1" ht="11.25">
      <c r="B399" s="261"/>
      <c r="C399" s="262"/>
      <c r="D399" s="220" t="s">
        <v>156</v>
      </c>
      <c r="E399" s="263" t="s">
        <v>1</v>
      </c>
      <c r="F399" s="264" t="s">
        <v>347</v>
      </c>
      <c r="G399" s="262"/>
      <c r="H399" s="265">
        <v>92.3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AT399" s="271" t="s">
        <v>156</v>
      </c>
      <c r="AU399" s="271" t="s">
        <v>92</v>
      </c>
      <c r="AV399" s="16" t="s">
        <v>164</v>
      </c>
      <c r="AW399" s="16" t="s">
        <v>36</v>
      </c>
      <c r="AX399" s="16" t="s">
        <v>82</v>
      </c>
      <c r="AY399" s="271" t="s">
        <v>148</v>
      </c>
    </row>
    <row r="400" spans="2:51" s="15" customFormat="1" ht="11.25">
      <c r="B400" s="240"/>
      <c r="C400" s="241"/>
      <c r="D400" s="220" t="s">
        <v>156</v>
      </c>
      <c r="E400" s="242" t="s">
        <v>1</v>
      </c>
      <c r="F400" s="243" t="s">
        <v>163</v>
      </c>
      <c r="G400" s="241"/>
      <c r="H400" s="244">
        <v>310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156</v>
      </c>
      <c r="AU400" s="250" t="s">
        <v>92</v>
      </c>
      <c r="AV400" s="15" t="s">
        <v>154</v>
      </c>
      <c r="AW400" s="15" t="s">
        <v>36</v>
      </c>
      <c r="AX400" s="15" t="s">
        <v>90</v>
      </c>
      <c r="AY400" s="250" t="s">
        <v>148</v>
      </c>
    </row>
    <row r="401" spans="1:65" s="2" customFormat="1" ht="24" customHeight="1">
      <c r="A401" s="35"/>
      <c r="B401" s="36"/>
      <c r="C401" s="205" t="s">
        <v>348</v>
      </c>
      <c r="D401" s="205" t="s">
        <v>150</v>
      </c>
      <c r="E401" s="206" t="s">
        <v>349</v>
      </c>
      <c r="F401" s="207" t="s">
        <v>350</v>
      </c>
      <c r="G401" s="208" t="s">
        <v>97</v>
      </c>
      <c r="H401" s="209">
        <v>310</v>
      </c>
      <c r="I401" s="210"/>
      <c r="J401" s="211">
        <f>ROUND(I401*H401,2)</f>
        <v>0</v>
      </c>
      <c r="K401" s="207" t="s">
        <v>1</v>
      </c>
      <c r="L401" s="40"/>
      <c r="M401" s="212" t="s">
        <v>1</v>
      </c>
      <c r="N401" s="213" t="s">
        <v>47</v>
      </c>
      <c r="O401" s="72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6" t="s">
        <v>245</v>
      </c>
      <c r="AT401" s="216" t="s">
        <v>150</v>
      </c>
      <c r="AU401" s="216" t="s">
        <v>92</v>
      </c>
      <c r="AY401" s="18" t="s">
        <v>148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90</v>
      </c>
      <c r="BK401" s="217">
        <f>ROUND(I401*H401,2)</f>
        <v>0</v>
      </c>
      <c r="BL401" s="18" t="s">
        <v>245</v>
      </c>
      <c r="BM401" s="216" t="s">
        <v>351</v>
      </c>
    </row>
    <row r="402" spans="1:65" s="13" customFormat="1" ht="11.25">
      <c r="B402" s="218"/>
      <c r="C402" s="219"/>
      <c r="D402" s="220" t="s">
        <v>156</v>
      </c>
      <c r="E402" s="221" t="s">
        <v>1</v>
      </c>
      <c r="F402" s="222" t="s">
        <v>157</v>
      </c>
      <c r="G402" s="219"/>
      <c r="H402" s="221" t="s">
        <v>1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156</v>
      </c>
      <c r="AU402" s="228" t="s">
        <v>92</v>
      </c>
      <c r="AV402" s="13" t="s">
        <v>90</v>
      </c>
      <c r="AW402" s="13" t="s">
        <v>36</v>
      </c>
      <c r="AX402" s="13" t="s">
        <v>82</v>
      </c>
      <c r="AY402" s="228" t="s">
        <v>148</v>
      </c>
    </row>
    <row r="403" spans="1:65" s="13" customFormat="1" ht="11.25">
      <c r="B403" s="218"/>
      <c r="C403" s="219"/>
      <c r="D403" s="220" t="s">
        <v>156</v>
      </c>
      <c r="E403" s="221" t="s">
        <v>1</v>
      </c>
      <c r="F403" s="222" t="s">
        <v>268</v>
      </c>
      <c r="G403" s="219"/>
      <c r="H403" s="221" t="s">
        <v>1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156</v>
      </c>
      <c r="AU403" s="228" t="s">
        <v>92</v>
      </c>
      <c r="AV403" s="13" t="s">
        <v>90</v>
      </c>
      <c r="AW403" s="13" t="s">
        <v>36</v>
      </c>
      <c r="AX403" s="13" t="s">
        <v>82</v>
      </c>
      <c r="AY403" s="228" t="s">
        <v>148</v>
      </c>
    </row>
    <row r="404" spans="1:65" s="13" customFormat="1" ht="11.25">
      <c r="B404" s="218"/>
      <c r="C404" s="219"/>
      <c r="D404" s="220" t="s">
        <v>156</v>
      </c>
      <c r="E404" s="221" t="s">
        <v>1</v>
      </c>
      <c r="F404" s="222" t="s">
        <v>269</v>
      </c>
      <c r="G404" s="219"/>
      <c r="H404" s="221" t="s">
        <v>1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156</v>
      </c>
      <c r="AU404" s="228" t="s">
        <v>92</v>
      </c>
      <c r="AV404" s="13" t="s">
        <v>90</v>
      </c>
      <c r="AW404" s="13" t="s">
        <v>36</v>
      </c>
      <c r="AX404" s="13" t="s">
        <v>82</v>
      </c>
      <c r="AY404" s="228" t="s">
        <v>148</v>
      </c>
    </row>
    <row r="405" spans="1:65" s="14" customFormat="1" ht="11.25">
      <c r="B405" s="229"/>
      <c r="C405" s="230"/>
      <c r="D405" s="220" t="s">
        <v>156</v>
      </c>
      <c r="E405" s="231" t="s">
        <v>1</v>
      </c>
      <c r="F405" s="232" t="s">
        <v>264</v>
      </c>
      <c r="G405" s="230"/>
      <c r="H405" s="233">
        <v>19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AT405" s="239" t="s">
        <v>156</v>
      </c>
      <c r="AU405" s="239" t="s">
        <v>92</v>
      </c>
      <c r="AV405" s="14" t="s">
        <v>92</v>
      </c>
      <c r="AW405" s="14" t="s">
        <v>36</v>
      </c>
      <c r="AX405" s="14" t="s">
        <v>82</v>
      </c>
      <c r="AY405" s="239" t="s">
        <v>148</v>
      </c>
    </row>
    <row r="406" spans="1:65" s="13" customFormat="1" ht="11.25">
      <c r="B406" s="218"/>
      <c r="C406" s="219"/>
      <c r="D406" s="220" t="s">
        <v>156</v>
      </c>
      <c r="E406" s="221" t="s">
        <v>1</v>
      </c>
      <c r="F406" s="222" t="s">
        <v>270</v>
      </c>
      <c r="G406" s="219"/>
      <c r="H406" s="221" t="s">
        <v>1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156</v>
      </c>
      <c r="AU406" s="228" t="s">
        <v>92</v>
      </c>
      <c r="AV406" s="13" t="s">
        <v>90</v>
      </c>
      <c r="AW406" s="13" t="s">
        <v>36</v>
      </c>
      <c r="AX406" s="13" t="s">
        <v>82</v>
      </c>
      <c r="AY406" s="228" t="s">
        <v>148</v>
      </c>
    </row>
    <row r="407" spans="1:65" s="14" customFormat="1" ht="11.25">
      <c r="B407" s="229"/>
      <c r="C407" s="230"/>
      <c r="D407" s="220" t="s">
        <v>156</v>
      </c>
      <c r="E407" s="231" t="s">
        <v>1</v>
      </c>
      <c r="F407" s="232" t="s">
        <v>264</v>
      </c>
      <c r="G407" s="230"/>
      <c r="H407" s="233">
        <v>19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156</v>
      </c>
      <c r="AU407" s="239" t="s">
        <v>92</v>
      </c>
      <c r="AV407" s="14" t="s">
        <v>92</v>
      </c>
      <c r="AW407" s="14" t="s">
        <v>36</v>
      </c>
      <c r="AX407" s="14" t="s">
        <v>82</v>
      </c>
      <c r="AY407" s="239" t="s">
        <v>148</v>
      </c>
    </row>
    <row r="408" spans="1:65" s="13" customFormat="1" ht="11.25">
      <c r="B408" s="218"/>
      <c r="C408" s="219"/>
      <c r="D408" s="220" t="s">
        <v>156</v>
      </c>
      <c r="E408" s="221" t="s">
        <v>1</v>
      </c>
      <c r="F408" s="222" t="s">
        <v>271</v>
      </c>
      <c r="G408" s="219"/>
      <c r="H408" s="221" t="s">
        <v>1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156</v>
      </c>
      <c r="AU408" s="228" t="s">
        <v>92</v>
      </c>
      <c r="AV408" s="13" t="s">
        <v>90</v>
      </c>
      <c r="AW408" s="13" t="s">
        <v>36</v>
      </c>
      <c r="AX408" s="13" t="s">
        <v>82</v>
      </c>
      <c r="AY408" s="228" t="s">
        <v>148</v>
      </c>
    </row>
    <row r="409" spans="1:65" s="14" customFormat="1" ht="11.25">
      <c r="B409" s="229"/>
      <c r="C409" s="230"/>
      <c r="D409" s="220" t="s">
        <v>156</v>
      </c>
      <c r="E409" s="231" t="s">
        <v>1</v>
      </c>
      <c r="F409" s="232" t="s">
        <v>272</v>
      </c>
      <c r="G409" s="230"/>
      <c r="H409" s="233">
        <v>120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156</v>
      </c>
      <c r="AU409" s="239" t="s">
        <v>92</v>
      </c>
      <c r="AV409" s="14" t="s">
        <v>92</v>
      </c>
      <c r="AW409" s="14" t="s">
        <v>36</v>
      </c>
      <c r="AX409" s="14" t="s">
        <v>82</v>
      </c>
      <c r="AY409" s="239" t="s">
        <v>148</v>
      </c>
    </row>
    <row r="410" spans="1:65" s="13" customFormat="1" ht="11.25">
      <c r="B410" s="218"/>
      <c r="C410" s="219"/>
      <c r="D410" s="220" t="s">
        <v>156</v>
      </c>
      <c r="E410" s="221" t="s">
        <v>1</v>
      </c>
      <c r="F410" s="222" t="s">
        <v>273</v>
      </c>
      <c r="G410" s="219"/>
      <c r="H410" s="221" t="s">
        <v>1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156</v>
      </c>
      <c r="AU410" s="228" t="s">
        <v>92</v>
      </c>
      <c r="AV410" s="13" t="s">
        <v>90</v>
      </c>
      <c r="AW410" s="13" t="s">
        <v>36</v>
      </c>
      <c r="AX410" s="13" t="s">
        <v>82</v>
      </c>
      <c r="AY410" s="228" t="s">
        <v>148</v>
      </c>
    </row>
    <row r="411" spans="1:65" s="14" customFormat="1" ht="11.25">
      <c r="B411" s="229"/>
      <c r="C411" s="230"/>
      <c r="D411" s="220" t="s">
        <v>156</v>
      </c>
      <c r="E411" s="231" t="s">
        <v>1</v>
      </c>
      <c r="F411" s="232" t="s">
        <v>274</v>
      </c>
      <c r="G411" s="230"/>
      <c r="H411" s="233">
        <v>59.7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156</v>
      </c>
      <c r="AU411" s="239" t="s">
        <v>92</v>
      </c>
      <c r="AV411" s="14" t="s">
        <v>92</v>
      </c>
      <c r="AW411" s="14" t="s">
        <v>36</v>
      </c>
      <c r="AX411" s="14" t="s">
        <v>82</v>
      </c>
      <c r="AY411" s="239" t="s">
        <v>148</v>
      </c>
    </row>
    <row r="412" spans="1:65" s="16" customFormat="1" ht="11.25">
      <c r="B412" s="261"/>
      <c r="C412" s="262"/>
      <c r="D412" s="220" t="s">
        <v>156</v>
      </c>
      <c r="E412" s="263" t="s">
        <v>1</v>
      </c>
      <c r="F412" s="264" t="s">
        <v>347</v>
      </c>
      <c r="G412" s="262"/>
      <c r="H412" s="265">
        <v>217.7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AT412" s="271" t="s">
        <v>156</v>
      </c>
      <c r="AU412" s="271" t="s">
        <v>92</v>
      </c>
      <c r="AV412" s="16" t="s">
        <v>164</v>
      </c>
      <c r="AW412" s="16" t="s">
        <v>36</v>
      </c>
      <c r="AX412" s="16" t="s">
        <v>82</v>
      </c>
      <c r="AY412" s="271" t="s">
        <v>148</v>
      </c>
    </row>
    <row r="413" spans="1:65" s="13" customFormat="1" ht="11.25">
      <c r="B413" s="218"/>
      <c r="C413" s="219"/>
      <c r="D413" s="220" t="s">
        <v>156</v>
      </c>
      <c r="E413" s="221" t="s">
        <v>1</v>
      </c>
      <c r="F413" s="222" t="s">
        <v>279</v>
      </c>
      <c r="G413" s="219"/>
      <c r="H413" s="221" t="s">
        <v>1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156</v>
      </c>
      <c r="AU413" s="228" t="s">
        <v>92</v>
      </c>
      <c r="AV413" s="13" t="s">
        <v>90</v>
      </c>
      <c r="AW413" s="13" t="s">
        <v>36</v>
      </c>
      <c r="AX413" s="13" t="s">
        <v>82</v>
      </c>
      <c r="AY413" s="228" t="s">
        <v>148</v>
      </c>
    </row>
    <row r="414" spans="1:65" s="14" customFormat="1" ht="11.25">
      <c r="B414" s="229"/>
      <c r="C414" s="230"/>
      <c r="D414" s="220" t="s">
        <v>156</v>
      </c>
      <c r="E414" s="231" t="s">
        <v>1</v>
      </c>
      <c r="F414" s="232" t="s">
        <v>280</v>
      </c>
      <c r="G414" s="230"/>
      <c r="H414" s="233">
        <v>46.5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156</v>
      </c>
      <c r="AU414" s="239" t="s">
        <v>92</v>
      </c>
      <c r="AV414" s="14" t="s">
        <v>92</v>
      </c>
      <c r="AW414" s="14" t="s">
        <v>36</v>
      </c>
      <c r="AX414" s="14" t="s">
        <v>82</v>
      </c>
      <c r="AY414" s="239" t="s">
        <v>148</v>
      </c>
    </row>
    <row r="415" spans="1:65" s="13" customFormat="1" ht="11.25">
      <c r="B415" s="218"/>
      <c r="C415" s="219"/>
      <c r="D415" s="220" t="s">
        <v>156</v>
      </c>
      <c r="E415" s="221" t="s">
        <v>1</v>
      </c>
      <c r="F415" s="222" t="s">
        <v>281</v>
      </c>
      <c r="G415" s="219"/>
      <c r="H415" s="221" t="s">
        <v>1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156</v>
      </c>
      <c r="AU415" s="228" t="s">
        <v>92</v>
      </c>
      <c r="AV415" s="13" t="s">
        <v>90</v>
      </c>
      <c r="AW415" s="13" t="s">
        <v>36</v>
      </c>
      <c r="AX415" s="13" t="s">
        <v>82</v>
      </c>
      <c r="AY415" s="228" t="s">
        <v>148</v>
      </c>
    </row>
    <row r="416" spans="1:65" s="14" customFormat="1" ht="11.25">
      <c r="B416" s="229"/>
      <c r="C416" s="230"/>
      <c r="D416" s="220" t="s">
        <v>156</v>
      </c>
      <c r="E416" s="231" t="s">
        <v>1</v>
      </c>
      <c r="F416" s="232" t="s">
        <v>282</v>
      </c>
      <c r="G416" s="230"/>
      <c r="H416" s="233">
        <v>45.8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156</v>
      </c>
      <c r="AU416" s="239" t="s">
        <v>92</v>
      </c>
      <c r="AV416" s="14" t="s">
        <v>92</v>
      </c>
      <c r="AW416" s="14" t="s">
        <v>36</v>
      </c>
      <c r="AX416" s="14" t="s">
        <v>82</v>
      </c>
      <c r="AY416" s="239" t="s">
        <v>148</v>
      </c>
    </row>
    <row r="417" spans="1:65" s="16" customFormat="1" ht="11.25">
      <c r="B417" s="261"/>
      <c r="C417" s="262"/>
      <c r="D417" s="220" t="s">
        <v>156</v>
      </c>
      <c r="E417" s="263" t="s">
        <v>1</v>
      </c>
      <c r="F417" s="264" t="s">
        <v>347</v>
      </c>
      <c r="G417" s="262"/>
      <c r="H417" s="265">
        <v>92.3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AT417" s="271" t="s">
        <v>156</v>
      </c>
      <c r="AU417" s="271" t="s">
        <v>92</v>
      </c>
      <c r="AV417" s="16" t="s">
        <v>164</v>
      </c>
      <c r="AW417" s="16" t="s">
        <v>36</v>
      </c>
      <c r="AX417" s="16" t="s">
        <v>82</v>
      </c>
      <c r="AY417" s="271" t="s">
        <v>148</v>
      </c>
    </row>
    <row r="418" spans="1:65" s="15" customFormat="1" ht="11.25">
      <c r="B418" s="240"/>
      <c r="C418" s="241"/>
      <c r="D418" s="220" t="s">
        <v>156</v>
      </c>
      <c r="E418" s="242" t="s">
        <v>1</v>
      </c>
      <c r="F418" s="243" t="s">
        <v>163</v>
      </c>
      <c r="G418" s="241"/>
      <c r="H418" s="244">
        <v>310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156</v>
      </c>
      <c r="AU418" s="250" t="s">
        <v>92</v>
      </c>
      <c r="AV418" s="15" t="s">
        <v>154</v>
      </c>
      <c r="AW418" s="15" t="s">
        <v>36</v>
      </c>
      <c r="AX418" s="15" t="s">
        <v>90</v>
      </c>
      <c r="AY418" s="250" t="s">
        <v>148</v>
      </c>
    </row>
    <row r="419" spans="1:65" s="2" customFormat="1" ht="16.5" customHeight="1">
      <c r="A419" s="35"/>
      <c r="B419" s="36"/>
      <c r="C419" s="205" t="s">
        <v>352</v>
      </c>
      <c r="D419" s="205" t="s">
        <v>150</v>
      </c>
      <c r="E419" s="206" t="s">
        <v>353</v>
      </c>
      <c r="F419" s="207" t="s">
        <v>354</v>
      </c>
      <c r="G419" s="208" t="s">
        <v>97</v>
      </c>
      <c r="H419" s="209">
        <v>52</v>
      </c>
      <c r="I419" s="210"/>
      <c r="J419" s="211">
        <f>ROUND(I419*H419,2)</f>
        <v>0</v>
      </c>
      <c r="K419" s="207" t="s">
        <v>1</v>
      </c>
      <c r="L419" s="40"/>
      <c r="M419" s="212" t="s">
        <v>1</v>
      </c>
      <c r="N419" s="213" t="s">
        <v>47</v>
      </c>
      <c r="O419" s="72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6" t="s">
        <v>245</v>
      </c>
      <c r="AT419" s="216" t="s">
        <v>150</v>
      </c>
      <c r="AU419" s="216" t="s">
        <v>92</v>
      </c>
      <c r="AY419" s="18" t="s">
        <v>148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90</v>
      </c>
      <c r="BK419" s="217">
        <f>ROUND(I419*H419,2)</f>
        <v>0</v>
      </c>
      <c r="BL419" s="18" t="s">
        <v>245</v>
      </c>
      <c r="BM419" s="216" t="s">
        <v>355</v>
      </c>
    </row>
    <row r="420" spans="1:65" s="2" customFormat="1" ht="24" customHeight="1">
      <c r="A420" s="35"/>
      <c r="B420" s="36"/>
      <c r="C420" s="205" t="s">
        <v>356</v>
      </c>
      <c r="D420" s="205" t="s">
        <v>150</v>
      </c>
      <c r="E420" s="206" t="s">
        <v>357</v>
      </c>
      <c r="F420" s="207" t="s">
        <v>358</v>
      </c>
      <c r="G420" s="208" t="s">
        <v>97</v>
      </c>
      <c r="H420" s="209">
        <v>9.0180000000000007</v>
      </c>
      <c r="I420" s="210"/>
      <c r="J420" s="211">
        <f>ROUND(I420*H420,2)</f>
        <v>0</v>
      </c>
      <c r="K420" s="207" t="s">
        <v>153</v>
      </c>
      <c r="L420" s="40"/>
      <c r="M420" s="212" t="s">
        <v>1</v>
      </c>
      <c r="N420" s="213" t="s">
        <v>47</v>
      </c>
      <c r="O420" s="72"/>
      <c r="P420" s="214">
        <f>O420*H420</f>
        <v>0</v>
      </c>
      <c r="Q420" s="214">
        <v>1.4E-3</v>
      </c>
      <c r="R420" s="214">
        <f>Q420*H420</f>
        <v>1.2625200000000001E-2</v>
      </c>
      <c r="S420" s="214">
        <v>0</v>
      </c>
      <c r="T420" s="215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6" t="s">
        <v>154</v>
      </c>
      <c r="AT420" s="216" t="s">
        <v>150</v>
      </c>
      <c r="AU420" s="216" t="s">
        <v>92</v>
      </c>
      <c r="AY420" s="18" t="s">
        <v>148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90</v>
      </c>
      <c r="BK420" s="217">
        <f>ROUND(I420*H420,2)</f>
        <v>0</v>
      </c>
      <c r="BL420" s="18" t="s">
        <v>154</v>
      </c>
      <c r="BM420" s="216" t="s">
        <v>359</v>
      </c>
    </row>
    <row r="421" spans="1:65" s="13" customFormat="1" ht="11.25">
      <c r="B421" s="218"/>
      <c r="C421" s="219"/>
      <c r="D421" s="220" t="s">
        <v>156</v>
      </c>
      <c r="E421" s="221" t="s">
        <v>1</v>
      </c>
      <c r="F421" s="222" t="s">
        <v>157</v>
      </c>
      <c r="G421" s="219"/>
      <c r="H421" s="221" t="s">
        <v>1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156</v>
      </c>
      <c r="AU421" s="228" t="s">
        <v>92</v>
      </c>
      <c r="AV421" s="13" t="s">
        <v>90</v>
      </c>
      <c r="AW421" s="13" t="s">
        <v>36</v>
      </c>
      <c r="AX421" s="13" t="s">
        <v>82</v>
      </c>
      <c r="AY421" s="228" t="s">
        <v>148</v>
      </c>
    </row>
    <row r="422" spans="1:65" s="13" customFormat="1" ht="11.25">
      <c r="B422" s="218"/>
      <c r="C422" s="219"/>
      <c r="D422" s="220" t="s">
        <v>156</v>
      </c>
      <c r="E422" s="221" t="s">
        <v>1</v>
      </c>
      <c r="F422" s="222" t="s">
        <v>360</v>
      </c>
      <c r="G422" s="219"/>
      <c r="H422" s="221" t="s">
        <v>1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156</v>
      </c>
      <c r="AU422" s="228" t="s">
        <v>92</v>
      </c>
      <c r="AV422" s="13" t="s">
        <v>90</v>
      </c>
      <c r="AW422" s="13" t="s">
        <v>36</v>
      </c>
      <c r="AX422" s="13" t="s">
        <v>82</v>
      </c>
      <c r="AY422" s="228" t="s">
        <v>148</v>
      </c>
    </row>
    <row r="423" spans="1:65" s="13" customFormat="1" ht="11.25">
      <c r="B423" s="218"/>
      <c r="C423" s="219"/>
      <c r="D423" s="220" t="s">
        <v>156</v>
      </c>
      <c r="E423" s="221" t="s">
        <v>1</v>
      </c>
      <c r="F423" s="222" t="s">
        <v>361</v>
      </c>
      <c r="G423" s="219"/>
      <c r="H423" s="221" t="s">
        <v>1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156</v>
      </c>
      <c r="AU423" s="228" t="s">
        <v>92</v>
      </c>
      <c r="AV423" s="13" t="s">
        <v>90</v>
      </c>
      <c r="AW423" s="13" t="s">
        <v>36</v>
      </c>
      <c r="AX423" s="13" t="s">
        <v>82</v>
      </c>
      <c r="AY423" s="228" t="s">
        <v>148</v>
      </c>
    </row>
    <row r="424" spans="1:65" s="14" customFormat="1" ht="11.25">
      <c r="B424" s="229"/>
      <c r="C424" s="230"/>
      <c r="D424" s="220" t="s">
        <v>156</v>
      </c>
      <c r="E424" s="231" t="s">
        <v>1</v>
      </c>
      <c r="F424" s="232" t="s">
        <v>362</v>
      </c>
      <c r="G424" s="230"/>
      <c r="H424" s="233">
        <v>1.9590000000000001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AT424" s="239" t="s">
        <v>156</v>
      </c>
      <c r="AU424" s="239" t="s">
        <v>92</v>
      </c>
      <c r="AV424" s="14" t="s">
        <v>92</v>
      </c>
      <c r="AW424" s="14" t="s">
        <v>36</v>
      </c>
      <c r="AX424" s="14" t="s">
        <v>82</v>
      </c>
      <c r="AY424" s="239" t="s">
        <v>148</v>
      </c>
    </row>
    <row r="425" spans="1:65" s="13" customFormat="1" ht="11.25">
      <c r="B425" s="218"/>
      <c r="C425" s="219"/>
      <c r="D425" s="220" t="s">
        <v>156</v>
      </c>
      <c r="E425" s="221" t="s">
        <v>1</v>
      </c>
      <c r="F425" s="222" t="s">
        <v>160</v>
      </c>
      <c r="G425" s="219"/>
      <c r="H425" s="221" t="s">
        <v>1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156</v>
      </c>
      <c r="AU425" s="228" t="s">
        <v>92</v>
      </c>
      <c r="AV425" s="13" t="s">
        <v>90</v>
      </c>
      <c r="AW425" s="13" t="s">
        <v>36</v>
      </c>
      <c r="AX425" s="13" t="s">
        <v>82</v>
      </c>
      <c r="AY425" s="228" t="s">
        <v>148</v>
      </c>
    </row>
    <row r="426" spans="1:65" s="14" customFormat="1" ht="11.25">
      <c r="B426" s="229"/>
      <c r="C426" s="230"/>
      <c r="D426" s="220" t="s">
        <v>156</v>
      </c>
      <c r="E426" s="231" t="s">
        <v>1</v>
      </c>
      <c r="F426" s="232" t="s">
        <v>363</v>
      </c>
      <c r="G426" s="230"/>
      <c r="H426" s="233">
        <v>7.0590000000000002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AT426" s="239" t="s">
        <v>156</v>
      </c>
      <c r="AU426" s="239" t="s">
        <v>92</v>
      </c>
      <c r="AV426" s="14" t="s">
        <v>92</v>
      </c>
      <c r="AW426" s="14" t="s">
        <v>36</v>
      </c>
      <c r="AX426" s="14" t="s">
        <v>82</v>
      </c>
      <c r="AY426" s="239" t="s">
        <v>148</v>
      </c>
    </row>
    <row r="427" spans="1:65" s="15" customFormat="1" ht="11.25">
      <c r="B427" s="240"/>
      <c r="C427" s="241"/>
      <c r="D427" s="220" t="s">
        <v>156</v>
      </c>
      <c r="E427" s="242" t="s">
        <v>1</v>
      </c>
      <c r="F427" s="243" t="s">
        <v>163</v>
      </c>
      <c r="G427" s="241"/>
      <c r="H427" s="244">
        <v>9.0180000000000007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156</v>
      </c>
      <c r="AU427" s="250" t="s">
        <v>92</v>
      </c>
      <c r="AV427" s="15" t="s">
        <v>154</v>
      </c>
      <c r="AW427" s="15" t="s">
        <v>36</v>
      </c>
      <c r="AX427" s="15" t="s">
        <v>90</v>
      </c>
      <c r="AY427" s="250" t="s">
        <v>148</v>
      </c>
    </row>
    <row r="428" spans="1:65" s="2" customFormat="1" ht="24" customHeight="1">
      <c r="A428" s="35"/>
      <c r="B428" s="36"/>
      <c r="C428" s="205" t="s">
        <v>364</v>
      </c>
      <c r="D428" s="205" t="s">
        <v>150</v>
      </c>
      <c r="E428" s="206" t="s">
        <v>365</v>
      </c>
      <c r="F428" s="207" t="s">
        <v>366</v>
      </c>
      <c r="G428" s="208" t="s">
        <v>97</v>
      </c>
      <c r="H428" s="209">
        <v>9.0180000000000007</v>
      </c>
      <c r="I428" s="210"/>
      <c r="J428" s="211">
        <f>ROUND(I428*H428,2)</f>
        <v>0</v>
      </c>
      <c r="K428" s="207" t="s">
        <v>153</v>
      </c>
      <c r="L428" s="40"/>
      <c r="M428" s="212" t="s">
        <v>1</v>
      </c>
      <c r="N428" s="213" t="s">
        <v>47</v>
      </c>
      <c r="O428" s="72"/>
      <c r="P428" s="214">
        <f>O428*H428</f>
        <v>0</v>
      </c>
      <c r="Q428" s="214">
        <v>2.5999999999999998E-4</v>
      </c>
      <c r="R428" s="214">
        <f>Q428*H428</f>
        <v>2.34468E-3</v>
      </c>
      <c r="S428" s="214">
        <v>0</v>
      </c>
      <c r="T428" s="21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6" t="s">
        <v>154</v>
      </c>
      <c r="AT428" s="216" t="s">
        <v>150</v>
      </c>
      <c r="AU428" s="216" t="s">
        <v>92</v>
      </c>
      <c r="AY428" s="18" t="s">
        <v>148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90</v>
      </c>
      <c r="BK428" s="217">
        <f>ROUND(I428*H428,2)</f>
        <v>0</v>
      </c>
      <c r="BL428" s="18" t="s">
        <v>154</v>
      </c>
      <c r="BM428" s="216" t="s">
        <v>367</v>
      </c>
    </row>
    <row r="429" spans="1:65" s="13" customFormat="1" ht="11.25">
      <c r="B429" s="218"/>
      <c r="C429" s="219"/>
      <c r="D429" s="220" t="s">
        <v>156</v>
      </c>
      <c r="E429" s="221" t="s">
        <v>1</v>
      </c>
      <c r="F429" s="222" t="s">
        <v>157</v>
      </c>
      <c r="G429" s="219"/>
      <c r="H429" s="221" t="s">
        <v>1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156</v>
      </c>
      <c r="AU429" s="228" t="s">
        <v>92</v>
      </c>
      <c r="AV429" s="13" t="s">
        <v>90</v>
      </c>
      <c r="AW429" s="13" t="s">
        <v>36</v>
      </c>
      <c r="AX429" s="13" t="s">
        <v>82</v>
      </c>
      <c r="AY429" s="228" t="s">
        <v>148</v>
      </c>
    </row>
    <row r="430" spans="1:65" s="13" customFormat="1" ht="11.25">
      <c r="B430" s="218"/>
      <c r="C430" s="219"/>
      <c r="D430" s="220" t="s">
        <v>156</v>
      </c>
      <c r="E430" s="221" t="s">
        <v>1</v>
      </c>
      <c r="F430" s="222" t="s">
        <v>360</v>
      </c>
      <c r="G430" s="219"/>
      <c r="H430" s="221" t="s">
        <v>1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156</v>
      </c>
      <c r="AU430" s="228" t="s">
        <v>92</v>
      </c>
      <c r="AV430" s="13" t="s">
        <v>90</v>
      </c>
      <c r="AW430" s="13" t="s">
        <v>36</v>
      </c>
      <c r="AX430" s="13" t="s">
        <v>82</v>
      </c>
      <c r="AY430" s="228" t="s">
        <v>148</v>
      </c>
    </row>
    <row r="431" spans="1:65" s="13" customFormat="1" ht="11.25">
      <c r="B431" s="218"/>
      <c r="C431" s="219"/>
      <c r="D431" s="220" t="s">
        <v>156</v>
      </c>
      <c r="E431" s="221" t="s">
        <v>1</v>
      </c>
      <c r="F431" s="222" t="s">
        <v>361</v>
      </c>
      <c r="G431" s="219"/>
      <c r="H431" s="221" t="s">
        <v>1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156</v>
      </c>
      <c r="AU431" s="228" t="s">
        <v>92</v>
      </c>
      <c r="AV431" s="13" t="s">
        <v>90</v>
      </c>
      <c r="AW431" s="13" t="s">
        <v>36</v>
      </c>
      <c r="AX431" s="13" t="s">
        <v>82</v>
      </c>
      <c r="AY431" s="228" t="s">
        <v>148</v>
      </c>
    </row>
    <row r="432" spans="1:65" s="14" customFormat="1" ht="11.25">
      <c r="B432" s="229"/>
      <c r="C432" s="230"/>
      <c r="D432" s="220" t="s">
        <v>156</v>
      </c>
      <c r="E432" s="231" t="s">
        <v>1</v>
      </c>
      <c r="F432" s="232" t="s">
        <v>362</v>
      </c>
      <c r="G432" s="230"/>
      <c r="H432" s="233">
        <v>1.9590000000000001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156</v>
      </c>
      <c r="AU432" s="239" t="s">
        <v>92</v>
      </c>
      <c r="AV432" s="14" t="s">
        <v>92</v>
      </c>
      <c r="AW432" s="14" t="s">
        <v>36</v>
      </c>
      <c r="AX432" s="14" t="s">
        <v>82</v>
      </c>
      <c r="AY432" s="239" t="s">
        <v>148</v>
      </c>
    </row>
    <row r="433" spans="1:65" s="13" customFormat="1" ht="11.25">
      <c r="B433" s="218"/>
      <c r="C433" s="219"/>
      <c r="D433" s="220" t="s">
        <v>156</v>
      </c>
      <c r="E433" s="221" t="s">
        <v>1</v>
      </c>
      <c r="F433" s="222" t="s">
        <v>160</v>
      </c>
      <c r="G433" s="219"/>
      <c r="H433" s="221" t="s">
        <v>1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156</v>
      </c>
      <c r="AU433" s="228" t="s">
        <v>92</v>
      </c>
      <c r="AV433" s="13" t="s">
        <v>90</v>
      </c>
      <c r="AW433" s="13" t="s">
        <v>36</v>
      </c>
      <c r="AX433" s="13" t="s">
        <v>82</v>
      </c>
      <c r="AY433" s="228" t="s">
        <v>148</v>
      </c>
    </row>
    <row r="434" spans="1:65" s="14" customFormat="1" ht="11.25">
      <c r="B434" s="229"/>
      <c r="C434" s="230"/>
      <c r="D434" s="220" t="s">
        <v>156</v>
      </c>
      <c r="E434" s="231" t="s">
        <v>1</v>
      </c>
      <c r="F434" s="232" t="s">
        <v>363</v>
      </c>
      <c r="G434" s="230"/>
      <c r="H434" s="233">
        <v>7.0590000000000002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156</v>
      </c>
      <c r="AU434" s="239" t="s">
        <v>92</v>
      </c>
      <c r="AV434" s="14" t="s">
        <v>92</v>
      </c>
      <c r="AW434" s="14" t="s">
        <v>36</v>
      </c>
      <c r="AX434" s="14" t="s">
        <v>82</v>
      </c>
      <c r="AY434" s="239" t="s">
        <v>148</v>
      </c>
    </row>
    <row r="435" spans="1:65" s="15" customFormat="1" ht="11.25">
      <c r="B435" s="240"/>
      <c r="C435" s="241"/>
      <c r="D435" s="220" t="s">
        <v>156</v>
      </c>
      <c r="E435" s="242" t="s">
        <v>1</v>
      </c>
      <c r="F435" s="243" t="s">
        <v>163</v>
      </c>
      <c r="G435" s="241"/>
      <c r="H435" s="244">
        <v>9.0180000000000007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156</v>
      </c>
      <c r="AU435" s="250" t="s">
        <v>92</v>
      </c>
      <c r="AV435" s="15" t="s">
        <v>154</v>
      </c>
      <c r="AW435" s="15" t="s">
        <v>36</v>
      </c>
      <c r="AX435" s="15" t="s">
        <v>90</v>
      </c>
      <c r="AY435" s="250" t="s">
        <v>148</v>
      </c>
    </row>
    <row r="436" spans="1:65" s="2" customFormat="1" ht="24" customHeight="1">
      <c r="A436" s="35"/>
      <c r="B436" s="36"/>
      <c r="C436" s="205" t="s">
        <v>368</v>
      </c>
      <c r="D436" s="205" t="s">
        <v>150</v>
      </c>
      <c r="E436" s="206" t="s">
        <v>369</v>
      </c>
      <c r="F436" s="207" t="s">
        <v>370</v>
      </c>
      <c r="G436" s="208" t="s">
        <v>97</v>
      </c>
      <c r="H436" s="209">
        <v>4.508</v>
      </c>
      <c r="I436" s="210"/>
      <c r="J436" s="211">
        <f>ROUND(I436*H436,2)</f>
        <v>0</v>
      </c>
      <c r="K436" s="207" t="s">
        <v>1</v>
      </c>
      <c r="L436" s="40"/>
      <c r="M436" s="212" t="s">
        <v>1</v>
      </c>
      <c r="N436" s="213" t="s">
        <v>47</v>
      </c>
      <c r="O436" s="72"/>
      <c r="P436" s="214">
        <f>O436*H436</f>
        <v>0</v>
      </c>
      <c r="Q436" s="214">
        <v>2.5999999999999998E-4</v>
      </c>
      <c r="R436" s="214">
        <f>Q436*H436</f>
        <v>1.1720799999999998E-3</v>
      </c>
      <c r="S436" s="214">
        <v>0</v>
      </c>
      <c r="T436" s="21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6" t="s">
        <v>154</v>
      </c>
      <c r="AT436" s="216" t="s">
        <v>150</v>
      </c>
      <c r="AU436" s="216" t="s">
        <v>92</v>
      </c>
      <c r="AY436" s="18" t="s">
        <v>148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90</v>
      </c>
      <c r="BK436" s="217">
        <f>ROUND(I436*H436,2)</f>
        <v>0</v>
      </c>
      <c r="BL436" s="18" t="s">
        <v>154</v>
      </c>
      <c r="BM436" s="216" t="s">
        <v>371</v>
      </c>
    </row>
    <row r="437" spans="1:65" s="13" customFormat="1" ht="11.25">
      <c r="B437" s="218"/>
      <c r="C437" s="219"/>
      <c r="D437" s="220" t="s">
        <v>156</v>
      </c>
      <c r="E437" s="221" t="s">
        <v>1</v>
      </c>
      <c r="F437" s="222" t="s">
        <v>157</v>
      </c>
      <c r="G437" s="219"/>
      <c r="H437" s="221" t="s">
        <v>1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156</v>
      </c>
      <c r="AU437" s="228" t="s">
        <v>92</v>
      </c>
      <c r="AV437" s="13" t="s">
        <v>90</v>
      </c>
      <c r="AW437" s="13" t="s">
        <v>36</v>
      </c>
      <c r="AX437" s="13" t="s">
        <v>82</v>
      </c>
      <c r="AY437" s="228" t="s">
        <v>148</v>
      </c>
    </row>
    <row r="438" spans="1:65" s="13" customFormat="1" ht="11.25">
      <c r="B438" s="218"/>
      <c r="C438" s="219"/>
      <c r="D438" s="220" t="s">
        <v>156</v>
      </c>
      <c r="E438" s="221" t="s">
        <v>1</v>
      </c>
      <c r="F438" s="222" t="s">
        <v>360</v>
      </c>
      <c r="G438" s="219"/>
      <c r="H438" s="221" t="s">
        <v>1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156</v>
      </c>
      <c r="AU438" s="228" t="s">
        <v>92</v>
      </c>
      <c r="AV438" s="13" t="s">
        <v>90</v>
      </c>
      <c r="AW438" s="13" t="s">
        <v>36</v>
      </c>
      <c r="AX438" s="13" t="s">
        <v>82</v>
      </c>
      <c r="AY438" s="228" t="s">
        <v>148</v>
      </c>
    </row>
    <row r="439" spans="1:65" s="13" customFormat="1" ht="11.25">
      <c r="B439" s="218"/>
      <c r="C439" s="219"/>
      <c r="D439" s="220" t="s">
        <v>156</v>
      </c>
      <c r="E439" s="221" t="s">
        <v>1</v>
      </c>
      <c r="F439" s="222" t="s">
        <v>372</v>
      </c>
      <c r="G439" s="219"/>
      <c r="H439" s="221" t="s">
        <v>1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156</v>
      </c>
      <c r="AU439" s="228" t="s">
        <v>92</v>
      </c>
      <c r="AV439" s="13" t="s">
        <v>90</v>
      </c>
      <c r="AW439" s="13" t="s">
        <v>36</v>
      </c>
      <c r="AX439" s="13" t="s">
        <v>82</v>
      </c>
      <c r="AY439" s="228" t="s">
        <v>148</v>
      </c>
    </row>
    <row r="440" spans="1:65" s="13" customFormat="1" ht="11.25">
      <c r="B440" s="218"/>
      <c r="C440" s="219"/>
      <c r="D440" s="220" t="s">
        <v>156</v>
      </c>
      <c r="E440" s="221" t="s">
        <v>1</v>
      </c>
      <c r="F440" s="222" t="s">
        <v>361</v>
      </c>
      <c r="G440" s="219"/>
      <c r="H440" s="221" t="s">
        <v>1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156</v>
      </c>
      <c r="AU440" s="228" t="s">
        <v>92</v>
      </c>
      <c r="AV440" s="13" t="s">
        <v>90</v>
      </c>
      <c r="AW440" s="13" t="s">
        <v>36</v>
      </c>
      <c r="AX440" s="13" t="s">
        <v>82</v>
      </c>
      <c r="AY440" s="228" t="s">
        <v>148</v>
      </c>
    </row>
    <row r="441" spans="1:65" s="14" customFormat="1" ht="11.25">
      <c r="B441" s="229"/>
      <c r="C441" s="230"/>
      <c r="D441" s="220" t="s">
        <v>156</v>
      </c>
      <c r="E441" s="231" t="s">
        <v>1</v>
      </c>
      <c r="F441" s="232" t="s">
        <v>373</v>
      </c>
      <c r="G441" s="230"/>
      <c r="H441" s="233">
        <v>0.97899999999999998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156</v>
      </c>
      <c r="AU441" s="239" t="s">
        <v>92</v>
      </c>
      <c r="AV441" s="14" t="s">
        <v>92</v>
      </c>
      <c r="AW441" s="14" t="s">
        <v>36</v>
      </c>
      <c r="AX441" s="14" t="s">
        <v>82</v>
      </c>
      <c r="AY441" s="239" t="s">
        <v>148</v>
      </c>
    </row>
    <row r="442" spans="1:65" s="13" customFormat="1" ht="11.25">
      <c r="B442" s="218"/>
      <c r="C442" s="219"/>
      <c r="D442" s="220" t="s">
        <v>156</v>
      </c>
      <c r="E442" s="221" t="s">
        <v>1</v>
      </c>
      <c r="F442" s="222" t="s">
        <v>160</v>
      </c>
      <c r="G442" s="219"/>
      <c r="H442" s="221" t="s">
        <v>1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156</v>
      </c>
      <c r="AU442" s="228" t="s">
        <v>92</v>
      </c>
      <c r="AV442" s="13" t="s">
        <v>90</v>
      </c>
      <c r="AW442" s="13" t="s">
        <v>36</v>
      </c>
      <c r="AX442" s="13" t="s">
        <v>82</v>
      </c>
      <c r="AY442" s="228" t="s">
        <v>148</v>
      </c>
    </row>
    <row r="443" spans="1:65" s="14" customFormat="1" ht="11.25">
      <c r="B443" s="229"/>
      <c r="C443" s="230"/>
      <c r="D443" s="220" t="s">
        <v>156</v>
      </c>
      <c r="E443" s="231" t="s">
        <v>1</v>
      </c>
      <c r="F443" s="232" t="s">
        <v>374</v>
      </c>
      <c r="G443" s="230"/>
      <c r="H443" s="233">
        <v>3.5289999999999999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156</v>
      </c>
      <c r="AU443" s="239" t="s">
        <v>92</v>
      </c>
      <c r="AV443" s="14" t="s">
        <v>92</v>
      </c>
      <c r="AW443" s="14" t="s">
        <v>36</v>
      </c>
      <c r="AX443" s="14" t="s">
        <v>82</v>
      </c>
      <c r="AY443" s="239" t="s">
        <v>148</v>
      </c>
    </row>
    <row r="444" spans="1:65" s="15" customFormat="1" ht="11.25">
      <c r="B444" s="240"/>
      <c r="C444" s="241"/>
      <c r="D444" s="220" t="s">
        <v>156</v>
      </c>
      <c r="E444" s="242" t="s">
        <v>1</v>
      </c>
      <c r="F444" s="243" t="s">
        <v>163</v>
      </c>
      <c r="G444" s="241"/>
      <c r="H444" s="244">
        <v>4.508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AT444" s="250" t="s">
        <v>156</v>
      </c>
      <c r="AU444" s="250" t="s">
        <v>92</v>
      </c>
      <c r="AV444" s="15" t="s">
        <v>154</v>
      </c>
      <c r="AW444" s="15" t="s">
        <v>36</v>
      </c>
      <c r="AX444" s="15" t="s">
        <v>90</v>
      </c>
      <c r="AY444" s="250" t="s">
        <v>148</v>
      </c>
    </row>
    <row r="445" spans="1:65" s="2" customFormat="1" ht="24" customHeight="1">
      <c r="A445" s="35"/>
      <c r="B445" s="36"/>
      <c r="C445" s="205" t="s">
        <v>375</v>
      </c>
      <c r="D445" s="205" t="s">
        <v>150</v>
      </c>
      <c r="E445" s="206" t="s">
        <v>376</v>
      </c>
      <c r="F445" s="207" t="s">
        <v>377</v>
      </c>
      <c r="G445" s="208" t="s">
        <v>97</v>
      </c>
      <c r="H445" s="209">
        <v>56.104999999999997</v>
      </c>
      <c r="I445" s="210"/>
      <c r="J445" s="211">
        <f>ROUND(I445*H445,2)</f>
        <v>0</v>
      </c>
      <c r="K445" s="207" t="s">
        <v>153</v>
      </c>
      <c r="L445" s="40"/>
      <c r="M445" s="212" t="s">
        <v>1</v>
      </c>
      <c r="N445" s="213" t="s">
        <v>47</v>
      </c>
      <c r="O445" s="72"/>
      <c r="P445" s="214">
        <f>O445*H445</f>
        <v>0</v>
      </c>
      <c r="Q445" s="214">
        <v>4.3800000000000002E-3</v>
      </c>
      <c r="R445" s="214">
        <f>Q445*H445</f>
        <v>0.24573990000000001</v>
      </c>
      <c r="S445" s="214">
        <v>0</v>
      </c>
      <c r="T445" s="215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6" t="s">
        <v>154</v>
      </c>
      <c r="AT445" s="216" t="s">
        <v>150</v>
      </c>
      <c r="AU445" s="216" t="s">
        <v>92</v>
      </c>
      <c r="AY445" s="18" t="s">
        <v>148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90</v>
      </c>
      <c r="BK445" s="217">
        <f>ROUND(I445*H445,2)</f>
        <v>0</v>
      </c>
      <c r="BL445" s="18" t="s">
        <v>154</v>
      </c>
      <c r="BM445" s="216" t="s">
        <v>378</v>
      </c>
    </row>
    <row r="446" spans="1:65" s="13" customFormat="1" ht="11.25">
      <c r="B446" s="218"/>
      <c r="C446" s="219"/>
      <c r="D446" s="220" t="s">
        <v>156</v>
      </c>
      <c r="E446" s="221" t="s">
        <v>1</v>
      </c>
      <c r="F446" s="222" t="s">
        <v>157</v>
      </c>
      <c r="G446" s="219"/>
      <c r="H446" s="221" t="s">
        <v>1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156</v>
      </c>
      <c r="AU446" s="228" t="s">
        <v>92</v>
      </c>
      <c r="AV446" s="13" t="s">
        <v>90</v>
      </c>
      <c r="AW446" s="13" t="s">
        <v>36</v>
      </c>
      <c r="AX446" s="13" t="s">
        <v>82</v>
      </c>
      <c r="AY446" s="228" t="s">
        <v>148</v>
      </c>
    </row>
    <row r="447" spans="1:65" s="13" customFormat="1" ht="11.25">
      <c r="B447" s="218"/>
      <c r="C447" s="219"/>
      <c r="D447" s="220" t="s">
        <v>156</v>
      </c>
      <c r="E447" s="221" t="s">
        <v>1</v>
      </c>
      <c r="F447" s="222" t="s">
        <v>268</v>
      </c>
      <c r="G447" s="219"/>
      <c r="H447" s="221" t="s">
        <v>1</v>
      </c>
      <c r="I447" s="223"/>
      <c r="J447" s="219"/>
      <c r="K447" s="219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156</v>
      </c>
      <c r="AU447" s="228" t="s">
        <v>92</v>
      </c>
      <c r="AV447" s="13" t="s">
        <v>90</v>
      </c>
      <c r="AW447" s="13" t="s">
        <v>36</v>
      </c>
      <c r="AX447" s="13" t="s">
        <v>82</v>
      </c>
      <c r="AY447" s="228" t="s">
        <v>148</v>
      </c>
    </row>
    <row r="448" spans="1:65" s="13" customFormat="1" ht="11.25">
      <c r="B448" s="218"/>
      <c r="C448" s="219"/>
      <c r="D448" s="220" t="s">
        <v>156</v>
      </c>
      <c r="E448" s="221" t="s">
        <v>1</v>
      </c>
      <c r="F448" s="222" t="s">
        <v>326</v>
      </c>
      <c r="G448" s="219"/>
      <c r="H448" s="221" t="s">
        <v>1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156</v>
      </c>
      <c r="AU448" s="228" t="s">
        <v>92</v>
      </c>
      <c r="AV448" s="13" t="s">
        <v>90</v>
      </c>
      <c r="AW448" s="13" t="s">
        <v>36</v>
      </c>
      <c r="AX448" s="13" t="s">
        <v>82</v>
      </c>
      <c r="AY448" s="228" t="s">
        <v>148</v>
      </c>
    </row>
    <row r="449" spans="1:65" s="14" customFormat="1" ht="11.25">
      <c r="B449" s="229"/>
      <c r="C449" s="230"/>
      <c r="D449" s="220" t="s">
        <v>156</v>
      </c>
      <c r="E449" s="231" t="s">
        <v>1</v>
      </c>
      <c r="F449" s="232" t="s">
        <v>327</v>
      </c>
      <c r="G449" s="230"/>
      <c r="H449" s="233">
        <v>8.4600000000000009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AT449" s="239" t="s">
        <v>156</v>
      </c>
      <c r="AU449" s="239" t="s">
        <v>92</v>
      </c>
      <c r="AV449" s="14" t="s">
        <v>92</v>
      </c>
      <c r="AW449" s="14" t="s">
        <v>36</v>
      </c>
      <c r="AX449" s="14" t="s">
        <v>82</v>
      </c>
      <c r="AY449" s="239" t="s">
        <v>148</v>
      </c>
    </row>
    <row r="450" spans="1:65" s="13" customFormat="1" ht="11.25">
      <c r="B450" s="218"/>
      <c r="C450" s="219"/>
      <c r="D450" s="220" t="s">
        <v>156</v>
      </c>
      <c r="E450" s="221" t="s">
        <v>1</v>
      </c>
      <c r="F450" s="222" t="s">
        <v>331</v>
      </c>
      <c r="G450" s="219"/>
      <c r="H450" s="221" t="s">
        <v>1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156</v>
      </c>
      <c r="AU450" s="228" t="s">
        <v>92</v>
      </c>
      <c r="AV450" s="13" t="s">
        <v>90</v>
      </c>
      <c r="AW450" s="13" t="s">
        <v>36</v>
      </c>
      <c r="AX450" s="13" t="s">
        <v>82</v>
      </c>
      <c r="AY450" s="228" t="s">
        <v>148</v>
      </c>
    </row>
    <row r="451" spans="1:65" s="13" customFormat="1" ht="11.25">
      <c r="B451" s="218"/>
      <c r="C451" s="219"/>
      <c r="D451" s="220" t="s">
        <v>156</v>
      </c>
      <c r="E451" s="221" t="s">
        <v>1</v>
      </c>
      <c r="F451" s="222" t="s">
        <v>180</v>
      </c>
      <c r="G451" s="219"/>
      <c r="H451" s="221" t="s">
        <v>1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156</v>
      </c>
      <c r="AU451" s="228" t="s">
        <v>92</v>
      </c>
      <c r="AV451" s="13" t="s">
        <v>90</v>
      </c>
      <c r="AW451" s="13" t="s">
        <v>36</v>
      </c>
      <c r="AX451" s="13" t="s">
        <v>82</v>
      </c>
      <c r="AY451" s="228" t="s">
        <v>148</v>
      </c>
    </row>
    <row r="452" spans="1:65" s="14" customFormat="1" ht="11.25">
      <c r="B452" s="229"/>
      <c r="C452" s="230"/>
      <c r="D452" s="220" t="s">
        <v>156</v>
      </c>
      <c r="E452" s="231" t="s">
        <v>1</v>
      </c>
      <c r="F452" s="232" t="s">
        <v>332</v>
      </c>
      <c r="G452" s="230"/>
      <c r="H452" s="233">
        <v>39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AT452" s="239" t="s">
        <v>156</v>
      </c>
      <c r="AU452" s="239" t="s">
        <v>92</v>
      </c>
      <c r="AV452" s="14" t="s">
        <v>92</v>
      </c>
      <c r="AW452" s="14" t="s">
        <v>36</v>
      </c>
      <c r="AX452" s="14" t="s">
        <v>82</v>
      </c>
      <c r="AY452" s="239" t="s">
        <v>148</v>
      </c>
    </row>
    <row r="453" spans="1:65" s="14" customFormat="1" ht="11.25">
      <c r="B453" s="229"/>
      <c r="C453" s="230"/>
      <c r="D453" s="220" t="s">
        <v>156</v>
      </c>
      <c r="E453" s="231" t="s">
        <v>1</v>
      </c>
      <c r="F453" s="232" t="s">
        <v>333</v>
      </c>
      <c r="G453" s="230"/>
      <c r="H453" s="233">
        <v>8.6449999999999996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156</v>
      </c>
      <c r="AU453" s="239" t="s">
        <v>92</v>
      </c>
      <c r="AV453" s="14" t="s">
        <v>92</v>
      </c>
      <c r="AW453" s="14" t="s">
        <v>36</v>
      </c>
      <c r="AX453" s="14" t="s">
        <v>82</v>
      </c>
      <c r="AY453" s="239" t="s">
        <v>148</v>
      </c>
    </row>
    <row r="454" spans="1:65" s="15" customFormat="1" ht="11.25">
      <c r="B454" s="240"/>
      <c r="C454" s="241"/>
      <c r="D454" s="220" t="s">
        <v>156</v>
      </c>
      <c r="E454" s="242" t="s">
        <v>1</v>
      </c>
      <c r="F454" s="243" t="s">
        <v>163</v>
      </c>
      <c r="G454" s="241"/>
      <c r="H454" s="244">
        <v>56.104999999999997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156</v>
      </c>
      <c r="AU454" s="250" t="s">
        <v>92</v>
      </c>
      <c r="AV454" s="15" t="s">
        <v>154</v>
      </c>
      <c r="AW454" s="15" t="s">
        <v>36</v>
      </c>
      <c r="AX454" s="15" t="s">
        <v>90</v>
      </c>
      <c r="AY454" s="250" t="s">
        <v>148</v>
      </c>
    </row>
    <row r="455" spans="1:65" s="2" customFormat="1" ht="24" customHeight="1">
      <c r="A455" s="35"/>
      <c r="B455" s="36"/>
      <c r="C455" s="205" t="s">
        <v>379</v>
      </c>
      <c r="D455" s="205" t="s">
        <v>150</v>
      </c>
      <c r="E455" s="206" t="s">
        <v>380</v>
      </c>
      <c r="F455" s="207" t="s">
        <v>381</v>
      </c>
      <c r="G455" s="208" t="s">
        <v>382</v>
      </c>
      <c r="H455" s="209">
        <v>66.641999999999996</v>
      </c>
      <c r="I455" s="210"/>
      <c r="J455" s="211">
        <f>ROUND(I455*H455,2)</f>
        <v>0</v>
      </c>
      <c r="K455" s="207" t="s">
        <v>1</v>
      </c>
      <c r="L455" s="40"/>
      <c r="M455" s="212" t="s">
        <v>1</v>
      </c>
      <c r="N455" s="213" t="s">
        <v>47</v>
      </c>
      <c r="O455" s="72"/>
      <c r="P455" s="214">
        <f>O455*H455</f>
        <v>0</v>
      </c>
      <c r="Q455" s="214">
        <v>1.25E-3</v>
      </c>
      <c r="R455" s="214">
        <f>Q455*H455</f>
        <v>8.3302500000000002E-2</v>
      </c>
      <c r="S455" s="214">
        <v>0</v>
      </c>
      <c r="T455" s="215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6" t="s">
        <v>154</v>
      </c>
      <c r="AT455" s="216" t="s">
        <v>150</v>
      </c>
      <c r="AU455" s="216" t="s">
        <v>92</v>
      </c>
      <c r="AY455" s="18" t="s">
        <v>148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90</v>
      </c>
      <c r="BK455" s="217">
        <f>ROUND(I455*H455,2)</f>
        <v>0</v>
      </c>
      <c r="BL455" s="18" t="s">
        <v>154</v>
      </c>
      <c r="BM455" s="216" t="s">
        <v>383</v>
      </c>
    </row>
    <row r="456" spans="1:65" s="13" customFormat="1" ht="11.25">
      <c r="B456" s="218"/>
      <c r="C456" s="219"/>
      <c r="D456" s="220" t="s">
        <v>156</v>
      </c>
      <c r="E456" s="221" t="s">
        <v>1</v>
      </c>
      <c r="F456" s="222" t="s">
        <v>157</v>
      </c>
      <c r="G456" s="219"/>
      <c r="H456" s="221" t="s">
        <v>1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156</v>
      </c>
      <c r="AU456" s="228" t="s">
        <v>92</v>
      </c>
      <c r="AV456" s="13" t="s">
        <v>90</v>
      </c>
      <c r="AW456" s="13" t="s">
        <v>36</v>
      </c>
      <c r="AX456" s="13" t="s">
        <v>82</v>
      </c>
      <c r="AY456" s="228" t="s">
        <v>148</v>
      </c>
    </row>
    <row r="457" spans="1:65" s="13" customFormat="1" ht="11.25">
      <c r="B457" s="218"/>
      <c r="C457" s="219"/>
      <c r="D457" s="220" t="s">
        <v>156</v>
      </c>
      <c r="E457" s="221" t="s">
        <v>1</v>
      </c>
      <c r="F457" s="222" t="s">
        <v>360</v>
      </c>
      <c r="G457" s="219"/>
      <c r="H457" s="221" t="s">
        <v>1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156</v>
      </c>
      <c r="AU457" s="228" t="s">
        <v>92</v>
      </c>
      <c r="AV457" s="13" t="s">
        <v>90</v>
      </c>
      <c r="AW457" s="13" t="s">
        <v>36</v>
      </c>
      <c r="AX457" s="13" t="s">
        <v>82</v>
      </c>
      <c r="AY457" s="228" t="s">
        <v>148</v>
      </c>
    </row>
    <row r="458" spans="1:65" s="13" customFormat="1" ht="11.25">
      <c r="B458" s="218"/>
      <c r="C458" s="219"/>
      <c r="D458" s="220" t="s">
        <v>156</v>
      </c>
      <c r="E458" s="221" t="s">
        <v>1</v>
      </c>
      <c r="F458" s="222" t="s">
        <v>361</v>
      </c>
      <c r="G458" s="219"/>
      <c r="H458" s="221" t="s">
        <v>1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156</v>
      </c>
      <c r="AU458" s="228" t="s">
        <v>92</v>
      </c>
      <c r="AV458" s="13" t="s">
        <v>90</v>
      </c>
      <c r="AW458" s="13" t="s">
        <v>36</v>
      </c>
      <c r="AX458" s="13" t="s">
        <v>82</v>
      </c>
      <c r="AY458" s="228" t="s">
        <v>148</v>
      </c>
    </row>
    <row r="459" spans="1:65" s="14" customFormat="1" ht="11.25">
      <c r="B459" s="229"/>
      <c r="C459" s="230"/>
      <c r="D459" s="220" t="s">
        <v>156</v>
      </c>
      <c r="E459" s="231" t="s">
        <v>1</v>
      </c>
      <c r="F459" s="232" t="s">
        <v>384</v>
      </c>
      <c r="G459" s="230"/>
      <c r="H459" s="233">
        <v>19.585000000000001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AT459" s="239" t="s">
        <v>156</v>
      </c>
      <c r="AU459" s="239" t="s">
        <v>92</v>
      </c>
      <c r="AV459" s="14" t="s">
        <v>92</v>
      </c>
      <c r="AW459" s="14" t="s">
        <v>36</v>
      </c>
      <c r="AX459" s="14" t="s">
        <v>82</v>
      </c>
      <c r="AY459" s="239" t="s">
        <v>148</v>
      </c>
    </row>
    <row r="460" spans="1:65" s="13" customFormat="1" ht="11.25">
      <c r="B460" s="218"/>
      <c r="C460" s="219"/>
      <c r="D460" s="220" t="s">
        <v>156</v>
      </c>
      <c r="E460" s="221" t="s">
        <v>1</v>
      </c>
      <c r="F460" s="222" t="s">
        <v>160</v>
      </c>
      <c r="G460" s="219"/>
      <c r="H460" s="221" t="s">
        <v>1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156</v>
      </c>
      <c r="AU460" s="228" t="s">
        <v>92</v>
      </c>
      <c r="AV460" s="13" t="s">
        <v>90</v>
      </c>
      <c r="AW460" s="13" t="s">
        <v>36</v>
      </c>
      <c r="AX460" s="13" t="s">
        <v>82</v>
      </c>
      <c r="AY460" s="228" t="s">
        <v>148</v>
      </c>
    </row>
    <row r="461" spans="1:65" s="14" customFormat="1" ht="11.25">
      <c r="B461" s="229"/>
      <c r="C461" s="230"/>
      <c r="D461" s="220" t="s">
        <v>156</v>
      </c>
      <c r="E461" s="231" t="s">
        <v>1</v>
      </c>
      <c r="F461" s="232" t="s">
        <v>385</v>
      </c>
      <c r="G461" s="230"/>
      <c r="H461" s="233">
        <v>47.057000000000002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156</v>
      </c>
      <c r="AU461" s="239" t="s">
        <v>92</v>
      </c>
      <c r="AV461" s="14" t="s">
        <v>92</v>
      </c>
      <c r="AW461" s="14" t="s">
        <v>36</v>
      </c>
      <c r="AX461" s="14" t="s">
        <v>82</v>
      </c>
      <c r="AY461" s="239" t="s">
        <v>148</v>
      </c>
    </row>
    <row r="462" spans="1:65" s="15" customFormat="1" ht="11.25">
      <c r="B462" s="240"/>
      <c r="C462" s="241"/>
      <c r="D462" s="220" t="s">
        <v>156</v>
      </c>
      <c r="E462" s="242" t="s">
        <v>1</v>
      </c>
      <c r="F462" s="243" t="s">
        <v>163</v>
      </c>
      <c r="G462" s="241"/>
      <c r="H462" s="244">
        <v>66.641999999999996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156</v>
      </c>
      <c r="AU462" s="250" t="s">
        <v>92</v>
      </c>
      <c r="AV462" s="15" t="s">
        <v>154</v>
      </c>
      <c r="AW462" s="15" t="s">
        <v>36</v>
      </c>
      <c r="AX462" s="15" t="s">
        <v>90</v>
      </c>
      <c r="AY462" s="250" t="s">
        <v>148</v>
      </c>
    </row>
    <row r="463" spans="1:65" s="2" customFormat="1" ht="16.5" customHeight="1">
      <c r="A463" s="35"/>
      <c r="B463" s="36"/>
      <c r="C463" s="205" t="s">
        <v>386</v>
      </c>
      <c r="D463" s="205" t="s">
        <v>150</v>
      </c>
      <c r="E463" s="206" t="s">
        <v>387</v>
      </c>
      <c r="F463" s="207" t="s">
        <v>388</v>
      </c>
      <c r="G463" s="208" t="s">
        <v>97</v>
      </c>
      <c r="H463" s="209">
        <v>9.0180000000000007</v>
      </c>
      <c r="I463" s="210"/>
      <c r="J463" s="211">
        <f>ROUND(I463*H463,2)</f>
        <v>0</v>
      </c>
      <c r="K463" s="207" t="s">
        <v>153</v>
      </c>
      <c r="L463" s="40"/>
      <c r="M463" s="212" t="s">
        <v>1</v>
      </c>
      <c r="N463" s="213" t="s">
        <v>47</v>
      </c>
      <c r="O463" s="72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16" t="s">
        <v>154</v>
      </c>
      <c r="AT463" s="216" t="s">
        <v>150</v>
      </c>
      <c r="AU463" s="216" t="s">
        <v>92</v>
      </c>
      <c r="AY463" s="18" t="s">
        <v>148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90</v>
      </c>
      <c r="BK463" s="217">
        <f>ROUND(I463*H463,2)</f>
        <v>0</v>
      </c>
      <c r="BL463" s="18" t="s">
        <v>154</v>
      </c>
      <c r="BM463" s="216" t="s">
        <v>389</v>
      </c>
    </row>
    <row r="464" spans="1:65" s="13" customFormat="1" ht="11.25">
      <c r="B464" s="218"/>
      <c r="C464" s="219"/>
      <c r="D464" s="220" t="s">
        <v>156</v>
      </c>
      <c r="E464" s="221" t="s">
        <v>1</v>
      </c>
      <c r="F464" s="222" t="s">
        <v>157</v>
      </c>
      <c r="G464" s="219"/>
      <c r="H464" s="221" t="s">
        <v>1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156</v>
      </c>
      <c r="AU464" s="228" t="s">
        <v>92</v>
      </c>
      <c r="AV464" s="13" t="s">
        <v>90</v>
      </c>
      <c r="AW464" s="13" t="s">
        <v>36</v>
      </c>
      <c r="AX464" s="13" t="s">
        <v>82</v>
      </c>
      <c r="AY464" s="228" t="s">
        <v>148</v>
      </c>
    </row>
    <row r="465" spans="1:65" s="13" customFormat="1" ht="11.25">
      <c r="B465" s="218"/>
      <c r="C465" s="219"/>
      <c r="D465" s="220" t="s">
        <v>156</v>
      </c>
      <c r="E465" s="221" t="s">
        <v>1</v>
      </c>
      <c r="F465" s="222" t="s">
        <v>360</v>
      </c>
      <c r="G465" s="219"/>
      <c r="H465" s="221" t="s">
        <v>1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156</v>
      </c>
      <c r="AU465" s="228" t="s">
        <v>92</v>
      </c>
      <c r="AV465" s="13" t="s">
        <v>90</v>
      </c>
      <c r="AW465" s="13" t="s">
        <v>36</v>
      </c>
      <c r="AX465" s="13" t="s">
        <v>82</v>
      </c>
      <c r="AY465" s="228" t="s">
        <v>148</v>
      </c>
    </row>
    <row r="466" spans="1:65" s="13" customFormat="1" ht="11.25">
      <c r="B466" s="218"/>
      <c r="C466" s="219"/>
      <c r="D466" s="220" t="s">
        <v>156</v>
      </c>
      <c r="E466" s="221" t="s">
        <v>1</v>
      </c>
      <c r="F466" s="222" t="s">
        <v>361</v>
      </c>
      <c r="G466" s="219"/>
      <c r="H466" s="221" t="s">
        <v>1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156</v>
      </c>
      <c r="AU466" s="228" t="s">
        <v>92</v>
      </c>
      <c r="AV466" s="13" t="s">
        <v>90</v>
      </c>
      <c r="AW466" s="13" t="s">
        <v>36</v>
      </c>
      <c r="AX466" s="13" t="s">
        <v>82</v>
      </c>
      <c r="AY466" s="228" t="s">
        <v>148</v>
      </c>
    </row>
    <row r="467" spans="1:65" s="14" customFormat="1" ht="11.25">
      <c r="B467" s="229"/>
      <c r="C467" s="230"/>
      <c r="D467" s="220" t="s">
        <v>156</v>
      </c>
      <c r="E467" s="231" t="s">
        <v>1</v>
      </c>
      <c r="F467" s="232" t="s">
        <v>362</v>
      </c>
      <c r="G467" s="230"/>
      <c r="H467" s="233">
        <v>1.9590000000000001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156</v>
      </c>
      <c r="AU467" s="239" t="s">
        <v>92</v>
      </c>
      <c r="AV467" s="14" t="s">
        <v>92</v>
      </c>
      <c r="AW467" s="14" t="s">
        <v>36</v>
      </c>
      <c r="AX467" s="14" t="s">
        <v>82</v>
      </c>
      <c r="AY467" s="239" t="s">
        <v>148</v>
      </c>
    </row>
    <row r="468" spans="1:65" s="13" customFormat="1" ht="11.25">
      <c r="B468" s="218"/>
      <c r="C468" s="219"/>
      <c r="D468" s="220" t="s">
        <v>156</v>
      </c>
      <c r="E468" s="221" t="s">
        <v>1</v>
      </c>
      <c r="F468" s="222" t="s">
        <v>160</v>
      </c>
      <c r="G468" s="219"/>
      <c r="H468" s="221" t="s">
        <v>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156</v>
      </c>
      <c r="AU468" s="228" t="s">
        <v>92</v>
      </c>
      <c r="AV468" s="13" t="s">
        <v>90</v>
      </c>
      <c r="AW468" s="13" t="s">
        <v>36</v>
      </c>
      <c r="AX468" s="13" t="s">
        <v>82</v>
      </c>
      <c r="AY468" s="228" t="s">
        <v>148</v>
      </c>
    </row>
    <row r="469" spans="1:65" s="14" customFormat="1" ht="11.25">
      <c r="B469" s="229"/>
      <c r="C469" s="230"/>
      <c r="D469" s="220" t="s">
        <v>156</v>
      </c>
      <c r="E469" s="231" t="s">
        <v>1</v>
      </c>
      <c r="F469" s="232" t="s">
        <v>363</v>
      </c>
      <c r="G469" s="230"/>
      <c r="H469" s="233">
        <v>7.0590000000000002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156</v>
      </c>
      <c r="AU469" s="239" t="s">
        <v>92</v>
      </c>
      <c r="AV469" s="14" t="s">
        <v>92</v>
      </c>
      <c r="AW469" s="14" t="s">
        <v>36</v>
      </c>
      <c r="AX469" s="14" t="s">
        <v>82</v>
      </c>
      <c r="AY469" s="239" t="s">
        <v>148</v>
      </c>
    </row>
    <row r="470" spans="1:65" s="15" customFormat="1" ht="11.25">
      <c r="B470" s="240"/>
      <c r="C470" s="241"/>
      <c r="D470" s="220" t="s">
        <v>156</v>
      </c>
      <c r="E470" s="242" t="s">
        <v>1</v>
      </c>
      <c r="F470" s="243" t="s">
        <v>163</v>
      </c>
      <c r="G470" s="241"/>
      <c r="H470" s="244">
        <v>9.0180000000000007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156</v>
      </c>
      <c r="AU470" s="250" t="s">
        <v>92</v>
      </c>
      <c r="AV470" s="15" t="s">
        <v>154</v>
      </c>
      <c r="AW470" s="15" t="s">
        <v>36</v>
      </c>
      <c r="AX470" s="15" t="s">
        <v>90</v>
      </c>
      <c r="AY470" s="250" t="s">
        <v>148</v>
      </c>
    </row>
    <row r="471" spans="1:65" s="2" customFormat="1" ht="16.5" customHeight="1">
      <c r="A471" s="35"/>
      <c r="B471" s="36"/>
      <c r="C471" s="205" t="s">
        <v>312</v>
      </c>
      <c r="D471" s="205" t="s">
        <v>150</v>
      </c>
      <c r="E471" s="206" t="s">
        <v>390</v>
      </c>
      <c r="F471" s="207" t="s">
        <v>391</v>
      </c>
      <c r="G471" s="208" t="s">
        <v>97</v>
      </c>
      <c r="H471" s="209">
        <v>9.0180000000000007</v>
      </c>
      <c r="I471" s="210"/>
      <c r="J471" s="211">
        <f>ROUND(I471*H471,2)</f>
        <v>0</v>
      </c>
      <c r="K471" s="207" t="s">
        <v>1</v>
      </c>
      <c r="L471" s="40"/>
      <c r="M471" s="212" t="s">
        <v>1</v>
      </c>
      <c r="N471" s="213" t="s">
        <v>47</v>
      </c>
      <c r="O471" s="72"/>
      <c r="P471" s="214">
        <f>O471*H471</f>
        <v>0</v>
      </c>
      <c r="Q471" s="214">
        <v>2.4E-2</v>
      </c>
      <c r="R471" s="214">
        <f>Q471*H471</f>
        <v>0.21643200000000001</v>
      </c>
      <c r="S471" s="214">
        <v>2.4E-2</v>
      </c>
      <c r="T471" s="215">
        <f>S471*H471</f>
        <v>0.21643200000000001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6" t="s">
        <v>154</v>
      </c>
      <c r="AT471" s="216" t="s">
        <v>150</v>
      </c>
      <c r="AU471" s="216" t="s">
        <v>92</v>
      </c>
      <c r="AY471" s="18" t="s">
        <v>148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90</v>
      </c>
      <c r="BK471" s="217">
        <f>ROUND(I471*H471,2)</f>
        <v>0</v>
      </c>
      <c r="BL471" s="18" t="s">
        <v>154</v>
      </c>
      <c r="BM471" s="216" t="s">
        <v>392</v>
      </c>
    </row>
    <row r="472" spans="1:65" s="13" customFormat="1" ht="11.25">
      <c r="B472" s="218"/>
      <c r="C472" s="219"/>
      <c r="D472" s="220" t="s">
        <v>156</v>
      </c>
      <c r="E472" s="221" t="s">
        <v>1</v>
      </c>
      <c r="F472" s="222" t="s">
        <v>157</v>
      </c>
      <c r="G472" s="219"/>
      <c r="H472" s="221" t="s">
        <v>1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156</v>
      </c>
      <c r="AU472" s="228" t="s">
        <v>92</v>
      </c>
      <c r="AV472" s="13" t="s">
        <v>90</v>
      </c>
      <c r="AW472" s="13" t="s">
        <v>36</v>
      </c>
      <c r="AX472" s="13" t="s">
        <v>82</v>
      </c>
      <c r="AY472" s="228" t="s">
        <v>148</v>
      </c>
    </row>
    <row r="473" spans="1:65" s="13" customFormat="1" ht="11.25">
      <c r="B473" s="218"/>
      <c r="C473" s="219"/>
      <c r="D473" s="220" t="s">
        <v>156</v>
      </c>
      <c r="E473" s="221" t="s">
        <v>1</v>
      </c>
      <c r="F473" s="222" t="s">
        <v>360</v>
      </c>
      <c r="G473" s="219"/>
      <c r="H473" s="221" t="s">
        <v>1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156</v>
      </c>
      <c r="AU473" s="228" t="s">
        <v>92</v>
      </c>
      <c r="AV473" s="13" t="s">
        <v>90</v>
      </c>
      <c r="AW473" s="13" t="s">
        <v>36</v>
      </c>
      <c r="AX473" s="13" t="s">
        <v>82</v>
      </c>
      <c r="AY473" s="228" t="s">
        <v>148</v>
      </c>
    </row>
    <row r="474" spans="1:65" s="13" customFormat="1" ht="11.25">
      <c r="B474" s="218"/>
      <c r="C474" s="219"/>
      <c r="D474" s="220" t="s">
        <v>156</v>
      </c>
      <c r="E474" s="221" t="s">
        <v>1</v>
      </c>
      <c r="F474" s="222" t="s">
        <v>361</v>
      </c>
      <c r="G474" s="219"/>
      <c r="H474" s="221" t="s">
        <v>1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156</v>
      </c>
      <c r="AU474" s="228" t="s">
        <v>92</v>
      </c>
      <c r="AV474" s="13" t="s">
        <v>90</v>
      </c>
      <c r="AW474" s="13" t="s">
        <v>36</v>
      </c>
      <c r="AX474" s="13" t="s">
        <v>82</v>
      </c>
      <c r="AY474" s="228" t="s">
        <v>148</v>
      </c>
    </row>
    <row r="475" spans="1:65" s="14" customFormat="1" ht="11.25">
      <c r="B475" s="229"/>
      <c r="C475" s="230"/>
      <c r="D475" s="220" t="s">
        <v>156</v>
      </c>
      <c r="E475" s="231" t="s">
        <v>1</v>
      </c>
      <c r="F475" s="232" t="s">
        <v>362</v>
      </c>
      <c r="G475" s="230"/>
      <c r="H475" s="233">
        <v>1.9590000000000001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156</v>
      </c>
      <c r="AU475" s="239" t="s">
        <v>92</v>
      </c>
      <c r="AV475" s="14" t="s">
        <v>92</v>
      </c>
      <c r="AW475" s="14" t="s">
        <v>36</v>
      </c>
      <c r="AX475" s="14" t="s">
        <v>82</v>
      </c>
      <c r="AY475" s="239" t="s">
        <v>148</v>
      </c>
    </row>
    <row r="476" spans="1:65" s="13" customFormat="1" ht="11.25">
      <c r="B476" s="218"/>
      <c r="C476" s="219"/>
      <c r="D476" s="220" t="s">
        <v>156</v>
      </c>
      <c r="E476" s="221" t="s">
        <v>1</v>
      </c>
      <c r="F476" s="222" t="s">
        <v>160</v>
      </c>
      <c r="G476" s="219"/>
      <c r="H476" s="221" t="s">
        <v>1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156</v>
      </c>
      <c r="AU476" s="228" t="s">
        <v>92</v>
      </c>
      <c r="AV476" s="13" t="s">
        <v>90</v>
      </c>
      <c r="AW476" s="13" t="s">
        <v>36</v>
      </c>
      <c r="AX476" s="13" t="s">
        <v>82</v>
      </c>
      <c r="AY476" s="228" t="s">
        <v>148</v>
      </c>
    </row>
    <row r="477" spans="1:65" s="14" customFormat="1" ht="11.25">
      <c r="B477" s="229"/>
      <c r="C477" s="230"/>
      <c r="D477" s="220" t="s">
        <v>156</v>
      </c>
      <c r="E477" s="231" t="s">
        <v>1</v>
      </c>
      <c r="F477" s="232" t="s">
        <v>363</v>
      </c>
      <c r="G477" s="230"/>
      <c r="H477" s="233">
        <v>7.0590000000000002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156</v>
      </c>
      <c r="AU477" s="239" t="s">
        <v>92</v>
      </c>
      <c r="AV477" s="14" t="s">
        <v>92</v>
      </c>
      <c r="AW477" s="14" t="s">
        <v>36</v>
      </c>
      <c r="AX477" s="14" t="s">
        <v>82</v>
      </c>
      <c r="AY477" s="239" t="s">
        <v>148</v>
      </c>
    </row>
    <row r="478" spans="1:65" s="15" customFormat="1" ht="11.25">
      <c r="B478" s="240"/>
      <c r="C478" s="241"/>
      <c r="D478" s="220" t="s">
        <v>156</v>
      </c>
      <c r="E478" s="242" t="s">
        <v>1</v>
      </c>
      <c r="F478" s="243" t="s">
        <v>163</v>
      </c>
      <c r="G478" s="241"/>
      <c r="H478" s="244">
        <v>9.0180000000000007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156</v>
      </c>
      <c r="AU478" s="250" t="s">
        <v>92</v>
      </c>
      <c r="AV478" s="15" t="s">
        <v>154</v>
      </c>
      <c r="AW478" s="15" t="s">
        <v>36</v>
      </c>
      <c r="AX478" s="15" t="s">
        <v>90</v>
      </c>
      <c r="AY478" s="250" t="s">
        <v>148</v>
      </c>
    </row>
    <row r="479" spans="1:65" s="2" customFormat="1" ht="24" customHeight="1">
      <c r="A479" s="35"/>
      <c r="B479" s="36"/>
      <c r="C479" s="205" t="s">
        <v>393</v>
      </c>
      <c r="D479" s="205" t="s">
        <v>150</v>
      </c>
      <c r="E479" s="206" t="s">
        <v>394</v>
      </c>
      <c r="F479" s="207" t="s">
        <v>395</v>
      </c>
      <c r="G479" s="208" t="s">
        <v>97</v>
      </c>
      <c r="H479" s="209">
        <v>9.0180000000000007</v>
      </c>
      <c r="I479" s="210"/>
      <c r="J479" s="211">
        <f>ROUND(I479*H479,2)</f>
        <v>0</v>
      </c>
      <c r="K479" s="207" t="s">
        <v>153</v>
      </c>
      <c r="L479" s="40"/>
      <c r="M479" s="212" t="s">
        <v>1</v>
      </c>
      <c r="N479" s="213" t="s">
        <v>47</v>
      </c>
      <c r="O479" s="72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6" t="s">
        <v>154</v>
      </c>
      <c r="AT479" s="216" t="s">
        <v>150</v>
      </c>
      <c r="AU479" s="216" t="s">
        <v>92</v>
      </c>
      <c r="AY479" s="18" t="s">
        <v>148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8" t="s">
        <v>90</v>
      </c>
      <c r="BK479" s="217">
        <f>ROUND(I479*H479,2)</f>
        <v>0</v>
      </c>
      <c r="BL479" s="18" t="s">
        <v>154</v>
      </c>
      <c r="BM479" s="216" t="s">
        <v>396</v>
      </c>
    </row>
    <row r="480" spans="1:65" s="13" customFormat="1" ht="11.25">
      <c r="B480" s="218"/>
      <c r="C480" s="219"/>
      <c r="D480" s="220" t="s">
        <v>156</v>
      </c>
      <c r="E480" s="221" t="s">
        <v>1</v>
      </c>
      <c r="F480" s="222" t="s">
        <v>157</v>
      </c>
      <c r="G480" s="219"/>
      <c r="H480" s="221" t="s">
        <v>1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156</v>
      </c>
      <c r="AU480" s="228" t="s">
        <v>92</v>
      </c>
      <c r="AV480" s="13" t="s">
        <v>90</v>
      </c>
      <c r="AW480" s="13" t="s">
        <v>36</v>
      </c>
      <c r="AX480" s="13" t="s">
        <v>82</v>
      </c>
      <c r="AY480" s="228" t="s">
        <v>148</v>
      </c>
    </row>
    <row r="481" spans="1:65" s="13" customFormat="1" ht="11.25">
      <c r="B481" s="218"/>
      <c r="C481" s="219"/>
      <c r="D481" s="220" t="s">
        <v>156</v>
      </c>
      <c r="E481" s="221" t="s">
        <v>1</v>
      </c>
      <c r="F481" s="222" t="s">
        <v>360</v>
      </c>
      <c r="G481" s="219"/>
      <c r="H481" s="221" t="s">
        <v>1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156</v>
      </c>
      <c r="AU481" s="228" t="s">
        <v>92</v>
      </c>
      <c r="AV481" s="13" t="s">
        <v>90</v>
      </c>
      <c r="AW481" s="13" t="s">
        <v>36</v>
      </c>
      <c r="AX481" s="13" t="s">
        <v>82</v>
      </c>
      <c r="AY481" s="228" t="s">
        <v>148</v>
      </c>
    </row>
    <row r="482" spans="1:65" s="13" customFormat="1" ht="11.25">
      <c r="B482" s="218"/>
      <c r="C482" s="219"/>
      <c r="D482" s="220" t="s">
        <v>156</v>
      </c>
      <c r="E482" s="221" t="s">
        <v>1</v>
      </c>
      <c r="F482" s="222" t="s">
        <v>361</v>
      </c>
      <c r="G482" s="219"/>
      <c r="H482" s="221" t="s">
        <v>1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156</v>
      </c>
      <c r="AU482" s="228" t="s">
        <v>92</v>
      </c>
      <c r="AV482" s="13" t="s">
        <v>90</v>
      </c>
      <c r="AW482" s="13" t="s">
        <v>36</v>
      </c>
      <c r="AX482" s="13" t="s">
        <v>82</v>
      </c>
      <c r="AY482" s="228" t="s">
        <v>148</v>
      </c>
    </row>
    <row r="483" spans="1:65" s="14" customFormat="1" ht="11.25">
      <c r="B483" s="229"/>
      <c r="C483" s="230"/>
      <c r="D483" s="220" t="s">
        <v>156</v>
      </c>
      <c r="E483" s="231" t="s">
        <v>1</v>
      </c>
      <c r="F483" s="232" t="s">
        <v>362</v>
      </c>
      <c r="G483" s="230"/>
      <c r="H483" s="233">
        <v>1.9590000000000001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156</v>
      </c>
      <c r="AU483" s="239" t="s">
        <v>92</v>
      </c>
      <c r="AV483" s="14" t="s">
        <v>92</v>
      </c>
      <c r="AW483" s="14" t="s">
        <v>36</v>
      </c>
      <c r="AX483" s="14" t="s">
        <v>82</v>
      </c>
      <c r="AY483" s="239" t="s">
        <v>148</v>
      </c>
    </row>
    <row r="484" spans="1:65" s="13" customFormat="1" ht="11.25">
      <c r="B484" s="218"/>
      <c r="C484" s="219"/>
      <c r="D484" s="220" t="s">
        <v>156</v>
      </c>
      <c r="E484" s="221" t="s">
        <v>1</v>
      </c>
      <c r="F484" s="222" t="s">
        <v>160</v>
      </c>
      <c r="G484" s="219"/>
      <c r="H484" s="221" t="s">
        <v>1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156</v>
      </c>
      <c r="AU484" s="228" t="s">
        <v>92</v>
      </c>
      <c r="AV484" s="13" t="s">
        <v>90</v>
      </c>
      <c r="AW484" s="13" t="s">
        <v>36</v>
      </c>
      <c r="AX484" s="13" t="s">
        <v>82</v>
      </c>
      <c r="AY484" s="228" t="s">
        <v>148</v>
      </c>
    </row>
    <row r="485" spans="1:65" s="14" customFormat="1" ht="11.25">
      <c r="B485" s="229"/>
      <c r="C485" s="230"/>
      <c r="D485" s="220" t="s">
        <v>156</v>
      </c>
      <c r="E485" s="231" t="s">
        <v>1</v>
      </c>
      <c r="F485" s="232" t="s">
        <v>363</v>
      </c>
      <c r="G485" s="230"/>
      <c r="H485" s="233">
        <v>7.0590000000000002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AT485" s="239" t="s">
        <v>156</v>
      </c>
      <c r="AU485" s="239" t="s">
        <v>92</v>
      </c>
      <c r="AV485" s="14" t="s">
        <v>92</v>
      </c>
      <c r="AW485" s="14" t="s">
        <v>36</v>
      </c>
      <c r="AX485" s="14" t="s">
        <v>82</v>
      </c>
      <c r="AY485" s="239" t="s">
        <v>148</v>
      </c>
    </row>
    <row r="486" spans="1:65" s="15" customFormat="1" ht="11.25">
      <c r="B486" s="240"/>
      <c r="C486" s="241"/>
      <c r="D486" s="220" t="s">
        <v>156</v>
      </c>
      <c r="E486" s="242" t="s">
        <v>1</v>
      </c>
      <c r="F486" s="243" t="s">
        <v>163</v>
      </c>
      <c r="G486" s="241"/>
      <c r="H486" s="244">
        <v>9.0180000000000007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156</v>
      </c>
      <c r="AU486" s="250" t="s">
        <v>92</v>
      </c>
      <c r="AV486" s="15" t="s">
        <v>154</v>
      </c>
      <c r="AW486" s="15" t="s">
        <v>36</v>
      </c>
      <c r="AX486" s="15" t="s">
        <v>90</v>
      </c>
      <c r="AY486" s="250" t="s">
        <v>148</v>
      </c>
    </row>
    <row r="487" spans="1:65" s="2" customFormat="1" ht="24" customHeight="1">
      <c r="A487" s="35"/>
      <c r="B487" s="36"/>
      <c r="C487" s="205" t="s">
        <v>397</v>
      </c>
      <c r="D487" s="205" t="s">
        <v>150</v>
      </c>
      <c r="E487" s="206" t="s">
        <v>398</v>
      </c>
      <c r="F487" s="207" t="s">
        <v>399</v>
      </c>
      <c r="G487" s="208" t="s">
        <v>174</v>
      </c>
      <c r="H487" s="209">
        <v>0.19500000000000001</v>
      </c>
      <c r="I487" s="210"/>
      <c r="J487" s="211">
        <f>ROUND(I487*H487,2)</f>
        <v>0</v>
      </c>
      <c r="K487" s="207" t="s">
        <v>153</v>
      </c>
      <c r="L487" s="40"/>
      <c r="M487" s="212" t="s">
        <v>1</v>
      </c>
      <c r="N487" s="213" t="s">
        <v>47</v>
      </c>
      <c r="O487" s="72"/>
      <c r="P487" s="214">
        <f>O487*H487</f>
        <v>0</v>
      </c>
      <c r="Q487" s="214">
        <v>2.45329</v>
      </c>
      <c r="R487" s="214">
        <f>Q487*H487</f>
        <v>0.47839155</v>
      </c>
      <c r="S487" s="214">
        <v>0</v>
      </c>
      <c r="T487" s="215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16" t="s">
        <v>154</v>
      </c>
      <c r="AT487" s="216" t="s">
        <v>150</v>
      </c>
      <c r="AU487" s="216" t="s">
        <v>92</v>
      </c>
      <c r="AY487" s="18" t="s">
        <v>148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90</v>
      </c>
      <c r="BK487" s="217">
        <f>ROUND(I487*H487,2)</f>
        <v>0</v>
      </c>
      <c r="BL487" s="18" t="s">
        <v>154</v>
      </c>
      <c r="BM487" s="216" t="s">
        <v>400</v>
      </c>
    </row>
    <row r="488" spans="1:65" s="13" customFormat="1" ht="11.25">
      <c r="B488" s="218"/>
      <c r="C488" s="219"/>
      <c r="D488" s="220" t="s">
        <v>156</v>
      </c>
      <c r="E488" s="221" t="s">
        <v>1</v>
      </c>
      <c r="F488" s="222" t="s">
        <v>157</v>
      </c>
      <c r="G488" s="219"/>
      <c r="H488" s="221" t="s">
        <v>1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156</v>
      </c>
      <c r="AU488" s="228" t="s">
        <v>92</v>
      </c>
      <c r="AV488" s="13" t="s">
        <v>90</v>
      </c>
      <c r="AW488" s="13" t="s">
        <v>36</v>
      </c>
      <c r="AX488" s="13" t="s">
        <v>82</v>
      </c>
      <c r="AY488" s="228" t="s">
        <v>148</v>
      </c>
    </row>
    <row r="489" spans="1:65" s="13" customFormat="1" ht="11.25">
      <c r="B489" s="218"/>
      <c r="C489" s="219"/>
      <c r="D489" s="220" t="s">
        <v>156</v>
      </c>
      <c r="E489" s="221" t="s">
        <v>1</v>
      </c>
      <c r="F489" s="222" t="s">
        <v>158</v>
      </c>
      <c r="G489" s="219"/>
      <c r="H489" s="221" t="s">
        <v>1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156</v>
      </c>
      <c r="AU489" s="228" t="s">
        <v>92</v>
      </c>
      <c r="AV489" s="13" t="s">
        <v>90</v>
      </c>
      <c r="AW489" s="13" t="s">
        <v>36</v>
      </c>
      <c r="AX489" s="13" t="s">
        <v>82</v>
      </c>
      <c r="AY489" s="228" t="s">
        <v>148</v>
      </c>
    </row>
    <row r="490" spans="1:65" s="13" customFormat="1" ht="11.25">
      <c r="B490" s="218"/>
      <c r="C490" s="219"/>
      <c r="D490" s="220" t="s">
        <v>156</v>
      </c>
      <c r="E490" s="221" t="s">
        <v>1</v>
      </c>
      <c r="F490" s="222" t="s">
        <v>211</v>
      </c>
      <c r="G490" s="219"/>
      <c r="H490" s="221" t="s">
        <v>1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156</v>
      </c>
      <c r="AU490" s="228" t="s">
        <v>92</v>
      </c>
      <c r="AV490" s="13" t="s">
        <v>90</v>
      </c>
      <c r="AW490" s="13" t="s">
        <v>36</v>
      </c>
      <c r="AX490" s="13" t="s">
        <v>82</v>
      </c>
      <c r="AY490" s="228" t="s">
        <v>148</v>
      </c>
    </row>
    <row r="491" spans="1:65" s="14" customFormat="1" ht="11.25">
      <c r="B491" s="229"/>
      <c r="C491" s="230"/>
      <c r="D491" s="220" t="s">
        <v>156</v>
      </c>
      <c r="E491" s="231" t="s">
        <v>1</v>
      </c>
      <c r="F491" s="232" t="s">
        <v>401</v>
      </c>
      <c r="G491" s="230"/>
      <c r="H491" s="233">
        <v>0.19500000000000001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156</v>
      </c>
      <c r="AU491" s="239" t="s">
        <v>92</v>
      </c>
      <c r="AV491" s="14" t="s">
        <v>92</v>
      </c>
      <c r="AW491" s="14" t="s">
        <v>36</v>
      </c>
      <c r="AX491" s="14" t="s">
        <v>82</v>
      </c>
      <c r="AY491" s="239" t="s">
        <v>148</v>
      </c>
    </row>
    <row r="492" spans="1:65" s="15" customFormat="1" ht="11.25">
      <c r="B492" s="240"/>
      <c r="C492" s="241"/>
      <c r="D492" s="220" t="s">
        <v>156</v>
      </c>
      <c r="E492" s="242" t="s">
        <v>1</v>
      </c>
      <c r="F492" s="243" t="s">
        <v>163</v>
      </c>
      <c r="G492" s="241"/>
      <c r="H492" s="244">
        <v>0.19500000000000001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AT492" s="250" t="s">
        <v>156</v>
      </c>
      <c r="AU492" s="250" t="s">
        <v>92</v>
      </c>
      <c r="AV492" s="15" t="s">
        <v>154</v>
      </c>
      <c r="AW492" s="15" t="s">
        <v>36</v>
      </c>
      <c r="AX492" s="15" t="s">
        <v>90</v>
      </c>
      <c r="AY492" s="250" t="s">
        <v>148</v>
      </c>
    </row>
    <row r="493" spans="1:65" s="2" customFormat="1" ht="24" customHeight="1">
      <c r="A493" s="35"/>
      <c r="B493" s="36"/>
      <c r="C493" s="205" t="s">
        <v>402</v>
      </c>
      <c r="D493" s="205" t="s">
        <v>150</v>
      </c>
      <c r="E493" s="206" t="s">
        <v>403</v>
      </c>
      <c r="F493" s="207" t="s">
        <v>404</v>
      </c>
      <c r="G493" s="208" t="s">
        <v>174</v>
      </c>
      <c r="H493" s="209">
        <v>2.3140000000000001</v>
      </c>
      <c r="I493" s="210"/>
      <c r="J493" s="211">
        <f>ROUND(I493*H493,2)</f>
        <v>0</v>
      </c>
      <c r="K493" s="207" t="s">
        <v>153</v>
      </c>
      <c r="L493" s="40"/>
      <c r="M493" s="212" t="s">
        <v>1</v>
      </c>
      <c r="N493" s="213" t="s">
        <v>47</v>
      </c>
      <c r="O493" s="72"/>
      <c r="P493" s="214">
        <f>O493*H493</f>
        <v>0</v>
      </c>
      <c r="Q493" s="214">
        <v>2.45329</v>
      </c>
      <c r="R493" s="214">
        <f>Q493*H493</f>
        <v>5.6769130600000004</v>
      </c>
      <c r="S493" s="214">
        <v>0</v>
      </c>
      <c r="T493" s="215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16" t="s">
        <v>154</v>
      </c>
      <c r="AT493" s="216" t="s">
        <v>150</v>
      </c>
      <c r="AU493" s="216" t="s">
        <v>92</v>
      </c>
      <c r="AY493" s="18" t="s">
        <v>148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8" t="s">
        <v>90</v>
      </c>
      <c r="BK493" s="217">
        <f>ROUND(I493*H493,2)</f>
        <v>0</v>
      </c>
      <c r="BL493" s="18" t="s">
        <v>154</v>
      </c>
      <c r="BM493" s="216" t="s">
        <v>405</v>
      </c>
    </row>
    <row r="494" spans="1:65" s="13" customFormat="1" ht="11.25">
      <c r="B494" s="218"/>
      <c r="C494" s="219"/>
      <c r="D494" s="220" t="s">
        <v>156</v>
      </c>
      <c r="E494" s="221" t="s">
        <v>1</v>
      </c>
      <c r="F494" s="222" t="s">
        <v>157</v>
      </c>
      <c r="G494" s="219"/>
      <c r="H494" s="221" t="s">
        <v>1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156</v>
      </c>
      <c r="AU494" s="228" t="s">
        <v>92</v>
      </c>
      <c r="AV494" s="13" t="s">
        <v>90</v>
      </c>
      <c r="AW494" s="13" t="s">
        <v>36</v>
      </c>
      <c r="AX494" s="13" t="s">
        <v>82</v>
      </c>
      <c r="AY494" s="228" t="s">
        <v>148</v>
      </c>
    </row>
    <row r="495" spans="1:65" s="13" customFormat="1" ht="11.25">
      <c r="B495" s="218"/>
      <c r="C495" s="219"/>
      <c r="D495" s="220" t="s">
        <v>156</v>
      </c>
      <c r="E495" s="221" t="s">
        <v>1</v>
      </c>
      <c r="F495" s="222" t="s">
        <v>158</v>
      </c>
      <c r="G495" s="219"/>
      <c r="H495" s="221" t="s">
        <v>1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156</v>
      </c>
      <c r="AU495" s="228" t="s">
        <v>92</v>
      </c>
      <c r="AV495" s="13" t="s">
        <v>90</v>
      </c>
      <c r="AW495" s="13" t="s">
        <v>36</v>
      </c>
      <c r="AX495" s="13" t="s">
        <v>82</v>
      </c>
      <c r="AY495" s="228" t="s">
        <v>148</v>
      </c>
    </row>
    <row r="496" spans="1:65" s="13" customFormat="1" ht="11.25">
      <c r="B496" s="218"/>
      <c r="C496" s="219"/>
      <c r="D496" s="220" t="s">
        <v>156</v>
      </c>
      <c r="E496" s="221" t="s">
        <v>1</v>
      </c>
      <c r="F496" s="222" t="s">
        <v>160</v>
      </c>
      <c r="G496" s="219"/>
      <c r="H496" s="221" t="s">
        <v>1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156</v>
      </c>
      <c r="AU496" s="228" t="s">
        <v>92</v>
      </c>
      <c r="AV496" s="13" t="s">
        <v>90</v>
      </c>
      <c r="AW496" s="13" t="s">
        <v>36</v>
      </c>
      <c r="AX496" s="13" t="s">
        <v>82</v>
      </c>
      <c r="AY496" s="228" t="s">
        <v>148</v>
      </c>
    </row>
    <row r="497" spans="1:65" s="14" customFormat="1" ht="11.25">
      <c r="B497" s="229"/>
      <c r="C497" s="230"/>
      <c r="D497" s="220" t="s">
        <v>156</v>
      </c>
      <c r="E497" s="231" t="s">
        <v>1</v>
      </c>
      <c r="F497" s="232" t="s">
        <v>406</v>
      </c>
      <c r="G497" s="230"/>
      <c r="H497" s="233">
        <v>2.1829999999999998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156</v>
      </c>
      <c r="AU497" s="239" t="s">
        <v>92</v>
      </c>
      <c r="AV497" s="14" t="s">
        <v>92</v>
      </c>
      <c r="AW497" s="14" t="s">
        <v>36</v>
      </c>
      <c r="AX497" s="14" t="s">
        <v>82</v>
      </c>
      <c r="AY497" s="239" t="s">
        <v>148</v>
      </c>
    </row>
    <row r="498" spans="1:65" s="14" customFormat="1" ht="11.25">
      <c r="B498" s="229"/>
      <c r="C498" s="230"/>
      <c r="D498" s="220" t="s">
        <v>156</v>
      </c>
      <c r="E498" s="231" t="s">
        <v>1</v>
      </c>
      <c r="F498" s="232" t="s">
        <v>407</v>
      </c>
      <c r="G498" s="230"/>
      <c r="H498" s="233">
        <v>0.13100000000000001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156</v>
      </c>
      <c r="AU498" s="239" t="s">
        <v>92</v>
      </c>
      <c r="AV498" s="14" t="s">
        <v>92</v>
      </c>
      <c r="AW498" s="14" t="s">
        <v>36</v>
      </c>
      <c r="AX498" s="14" t="s">
        <v>82</v>
      </c>
      <c r="AY498" s="239" t="s">
        <v>148</v>
      </c>
    </row>
    <row r="499" spans="1:65" s="15" customFormat="1" ht="11.25">
      <c r="B499" s="240"/>
      <c r="C499" s="241"/>
      <c r="D499" s="220" t="s">
        <v>156</v>
      </c>
      <c r="E499" s="242" t="s">
        <v>1</v>
      </c>
      <c r="F499" s="243" t="s">
        <v>163</v>
      </c>
      <c r="G499" s="241"/>
      <c r="H499" s="244">
        <v>2.3140000000000001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156</v>
      </c>
      <c r="AU499" s="250" t="s">
        <v>92</v>
      </c>
      <c r="AV499" s="15" t="s">
        <v>154</v>
      </c>
      <c r="AW499" s="15" t="s">
        <v>36</v>
      </c>
      <c r="AX499" s="15" t="s">
        <v>90</v>
      </c>
      <c r="AY499" s="250" t="s">
        <v>148</v>
      </c>
    </row>
    <row r="500" spans="1:65" s="2" customFormat="1" ht="24" customHeight="1">
      <c r="A500" s="35"/>
      <c r="B500" s="36"/>
      <c r="C500" s="205" t="s">
        <v>408</v>
      </c>
      <c r="D500" s="205" t="s">
        <v>150</v>
      </c>
      <c r="E500" s="206" t="s">
        <v>409</v>
      </c>
      <c r="F500" s="207" t="s">
        <v>410</v>
      </c>
      <c r="G500" s="208" t="s">
        <v>97</v>
      </c>
      <c r="H500" s="209">
        <v>19.285</v>
      </c>
      <c r="I500" s="210"/>
      <c r="J500" s="211">
        <f>ROUND(I500*H500,2)</f>
        <v>0</v>
      </c>
      <c r="K500" s="207" t="s">
        <v>1</v>
      </c>
      <c r="L500" s="40"/>
      <c r="M500" s="212" t="s">
        <v>1</v>
      </c>
      <c r="N500" s="213" t="s">
        <v>47</v>
      </c>
      <c r="O500" s="72"/>
      <c r="P500" s="214">
        <f>O500*H500</f>
        <v>0</v>
      </c>
      <c r="Q500" s="214">
        <v>2.45329</v>
      </c>
      <c r="R500" s="214">
        <f>Q500*H500</f>
        <v>47.311697649999999</v>
      </c>
      <c r="S500" s="214">
        <v>0</v>
      </c>
      <c r="T500" s="215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6" t="s">
        <v>154</v>
      </c>
      <c r="AT500" s="216" t="s">
        <v>150</v>
      </c>
      <c r="AU500" s="216" t="s">
        <v>92</v>
      </c>
      <c r="AY500" s="18" t="s">
        <v>148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90</v>
      </c>
      <c r="BK500" s="217">
        <f>ROUND(I500*H500,2)</f>
        <v>0</v>
      </c>
      <c r="BL500" s="18" t="s">
        <v>154</v>
      </c>
      <c r="BM500" s="216" t="s">
        <v>411</v>
      </c>
    </row>
    <row r="501" spans="1:65" s="13" customFormat="1" ht="11.25">
      <c r="B501" s="218"/>
      <c r="C501" s="219"/>
      <c r="D501" s="220" t="s">
        <v>156</v>
      </c>
      <c r="E501" s="221" t="s">
        <v>1</v>
      </c>
      <c r="F501" s="222" t="s">
        <v>157</v>
      </c>
      <c r="G501" s="219"/>
      <c r="H501" s="221" t="s">
        <v>1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156</v>
      </c>
      <c r="AU501" s="228" t="s">
        <v>92</v>
      </c>
      <c r="AV501" s="13" t="s">
        <v>90</v>
      </c>
      <c r="AW501" s="13" t="s">
        <v>36</v>
      </c>
      <c r="AX501" s="13" t="s">
        <v>82</v>
      </c>
      <c r="AY501" s="228" t="s">
        <v>148</v>
      </c>
    </row>
    <row r="502" spans="1:65" s="13" customFormat="1" ht="11.25">
      <c r="B502" s="218"/>
      <c r="C502" s="219"/>
      <c r="D502" s="220" t="s">
        <v>156</v>
      </c>
      <c r="E502" s="221" t="s">
        <v>1</v>
      </c>
      <c r="F502" s="222" t="s">
        <v>158</v>
      </c>
      <c r="G502" s="219"/>
      <c r="H502" s="221" t="s">
        <v>1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156</v>
      </c>
      <c r="AU502" s="228" t="s">
        <v>92</v>
      </c>
      <c r="AV502" s="13" t="s">
        <v>90</v>
      </c>
      <c r="AW502" s="13" t="s">
        <v>36</v>
      </c>
      <c r="AX502" s="13" t="s">
        <v>82</v>
      </c>
      <c r="AY502" s="228" t="s">
        <v>148</v>
      </c>
    </row>
    <row r="503" spans="1:65" s="13" customFormat="1" ht="11.25">
      <c r="B503" s="218"/>
      <c r="C503" s="219"/>
      <c r="D503" s="220" t="s">
        <v>156</v>
      </c>
      <c r="E503" s="221" t="s">
        <v>1</v>
      </c>
      <c r="F503" s="222" t="s">
        <v>160</v>
      </c>
      <c r="G503" s="219"/>
      <c r="H503" s="221" t="s">
        <v>1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156</v>
      </c>
      <c r="AU503" s="228" t="s">
        <v>92</v>
      </c>
      <c r="AV503" s="13" t="s">
        <v>90</v>
      </c>
      <c r="AW503" s="13" t="s">
        <v>36</v>
      </c>
      <c r="AX503" s="13" t="s">
        <v>82</v>
      </c>
      <c r="AY503" s="228" t="s">
        <v>148</v>
      </c>
    </row>
    <row r="504" spans="1:65" s="14" customFormat="1" ht="11.25">
      <c r="B504" s="229"/>
      <c r="C504" s="230"/>
      <c r="D504" s="220" t="s">
        <v>156</v>
      </c>
      <c r="E504" s="231" t="s">
        <v>1</v>
      </c>
      <c r="F504" s="232" t="s">
        <v>161</v>
      </c>
      <c r="G504" s="230"/>
      <c r="H504" s="233">
        <v>18.190999999999999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156</v>
      </c>
      <c r="AU504" s="239" t="s">
        <v>92</v>
      </c>
      <c r="AV504" s="14" t="s">
        <v>92</v>
      </c>
      <c r="AW504" s="14" t="s">
        <v>36</v>
      </c>
      <c r="AX504" s="14" t="s">
        <v>82</v>
      </c>
      <c r="AY504" s="239" t="s">
        <v>148</v>
      </c>
    </row>
    <row r="505" spans="1:65" s="14" customFormat="1" ht="11.25">
      <c r="B505" s="229"/>
      <c r="C505" s="230"/>
      <c r="D505" s="220" t="s">
        <v>156</v>
      </c>
      <c r="E505" s="231" t="s">
        <v>1</v>
      </c>
      <c r="F505" s="232" t="s">
        <v>162</v>
      </c>
      <c r="G505" s="230"/>
      <c r="H505" s="233">
        <v>1.0940000000000001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156</v>
      </c>
      <c r="AU505" s="239" t="s">
        <v>92</v>
      </c>
      <c r="AV505" s="14" t="s">
        <v>92</v>
      </c>
      <c r="AW505" s="14" t="s">
        <v>36</v>
      </c>
      <c r="AX505" s="14" t="s">
        <v>82</v>
      </c>
      <c r="AY505" s="239" t="s">
        <v>148</v>
      </c>
    </row>
    <row r="506" spans="1:65" s="15" customFormat="1" ht="11.25">
      <c r="B506" s="240"/>
      <c r="C506" s="241"/>
      <c r="D506" s="220" t="s">
        <v>156</v>
      </c>
      <c r="E506" s="242" t="s">
        <v>1</v>
      </c>
      <c r="F506" s="243" t="s">
        <v>163</v>
      </c>
      <c r="G506" s="241"/>
      <c r="H506" s="244">
        <v>19.285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AT506" s="250" t="s">
        <v>156</v>
      </c>
      <c r="AU506" s="250" t="s">
        <v>92</v>
      </c>
      <c r="AV506" s="15" t="s">
        <v>154</v>
      </c>
      <c r="AW506" s="15" t="s">
        <v>36</v>
      </c>
      <c r="AX506" s="15" t="s">
        <v>90</v>
      </c>
      <c r="AY506" s="250" t="s">
        <v>148</v>
      </c>
    </row>
    <row r="507" spans="1:65" s="2" customFormat="1" ht="24" customHeight="1">
      <c r="A507" s="35"/>
      <c r="B507" s="36"/>
      <c r="C507" s="205" t="s">
        <v>412</v>
      </c>
      <c r="D507" s="205" t="s">
        <v>150</v>
      </c>
      <c r="E507" s="206" t="s">
        <v>413</v>
      </c>
      <c r="F507" s="207" t="s">
        <v>414</v>
      </c>
      <c r="G507" s="208" t="s">
        <v>174</v>
      </c>
      <c r="H507" s="209">
        <v>0.19500000000000001</v>
      </c>
      <c r="I507" s="210"/>
      <c r="J507" s="211">
        <f>ROUND(I507*H507,2)</f>
        <v>0</v>
      </c>
      <c r="K507" s="207" t="s">
        <v>153</v>
      </c>
      <c r="L507" s="40"/>
      <c r="M507" s="212" t="s">
        <v>1</v>
      </c>
      <c r="N507" s="213" t="s">
        <v>47</v>
      </c>
      <c r="O507" s="72"/>
      <c r="P507" s="214">
        <f>O507*H507</f>
        <v>0</v>
      </c>
      <c r="Q507" s="214">
        <v>0</v>
      </c>
      <c r="R507" s="214">
        <f>Q507*H507</f>
        <v>0</v>
      </c>
      <c r="S507" s="214">
        <v>0</v>
      </c>
      <c r="T507" s="215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16" t="s">
        <v>154</v>
      </c>
      <c r="AT507" s="216" t="s">
        <v>150</v>
      </c>
      <c r="AU507" s="216" t="s">
        <v>92</v>
      </c>
      <c r="AY507" s="18" t="s">
        <v>148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90</v>
      </c>
      <c r="BK507" s="217">
        <f>ROUND(I507*H507,2)</f>
        <v>0</v>
      </c>
      <c r="BL507" s="18" t="s">
        <v>154</v>
      </c>
      <c r="BM507" s="216" t="s">
        <v>415</v>
      </c>
    </row>
    <row r="508" spans="1:65" s="2" customFormat="1" ht="24" customHeight="1">
      <c r="A508" s="35"/>
      <c r="B508" s="36"/>
      <c r="C508" s="205" t="s">
        <v>416</v>
      </c>
      <c r="D508" s="205" t="s">
        <v>150</v>
      </c>
      <c r="E508" s="206" t="s">
        <v>417</v>
      </c>
      <c r="F508" s="207" t="s">
        <v>418</v>
      </c>
      <c r="G508" s="208" t="s">
        <v>174</v>
      </c>
      <c r="H508" s="209">
        <v>2.3140000000000001</v>
      </c>
      <c r="I508" s="210"/>
      <c r="J508" s="211">
        <f>ROUND(I508*H508,2)</f>
        <v>0</v>
      </c>
      <c r="K508" s="207" t="s">
        <v>153</v>
      </c>
      <c r="L508" s="40"/>
      <c r="M508" s="212" t="s">
        <v>1</v>
      </c>
      <c r="N508" s="213" t="s">
        <v>47</v>
      </c>
      <c r="O508" s="72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6" t="s">
        <v>154</v>
      </c>
      <c r="AT508" s="216" t="s">
        <v>150</v>
      </c>
      <c r="AU508" s="216" t="s">
        <v>92</v>
      </c>
      <c r="AY508" s="18" t="s">
        <v>148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90</v>
      </c>
      <c r="BK508" s="217">
        <f>ROUND(I508*H508,2)</f>
        <v>0</v>
      </c>
      <c r="BL508" s="18" t="s">
        <v>154</v>
      </c>
      <c r="BM508" s="216" t="s">
        <v>419</v>
      </c>
    </row>
    <row r="509" spans="1:65" s="13" customFormat="1" ht="11.25">
      <c r="B509" s="218"/>
      <c r="C509" s="219"/>
      <c r="D509" s="220" t="s">
        <v>156</v>
      </c>
      <c r="E509" s="221" t="s">
        <v>1</v>
      </c>
      <c r="F509" s="222" t="s">
        <v>157</v>
      </c>
      <c r="G509" s="219"/>
      <c r="H509" s="221" t="s">
        <v>1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156</v>
      </c>
      <c r="AU509" s="228" t="s">
        <v>92</v>
      </c>
      <c r="AV509" s="13" t="s">
        <v>90</v>
      </c>
      <c r="AW509" s="13" t="s">
        <v>36</v>
      </c>
      <c r="AX509" s="13" t="s">
        <v>82</v>
      </c>
      <c r="AY509" s="228" t="s">
        <v>148</v>
      </c>
    </row>
    <row r="510" spans="1:65" s="13" customFormat="1" ht="11.25">
      <c r="B510" s="218"/>
      <c r="C510" s="219"/>
      <c r="D510" s="220" t="s">
        <v>156</v>
      </c>
      <c r="E510" s="221" t="s">
        <v>1</v>
      </c>
      <c r="F510" s="222" t="s">
        <v>158</v>
      </c>
      <c r="G510" s="219"/>
      <c r="H510" s="221" t="s">
        <v>1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156</v>
      </c>
      <c r="AU510" s="228" t="s">
        <v>92</v>
      </c>
      <c r="AV510" s="13" t="s">
        <v>90</v>
      </c>
      <c r="AW510" s="13" t="s">
        <v>36</v>
      </c>
      <c r="AX510" s="13" t="s">
        <v>82</v>
      </c>
      <c r="AY510" s="228" t="s">
        <v>148</v>
      </c>
    </row>
    <row r="511" spans="1:65" s="13" customFormat="1" ht="11.25">
      <c r="B511" s="218"/>
      <c r="C511" s="219"/>
      <c r="D511" s="220" t="s">
        <v>156</v>
      </c>
      <c r="E511" s="221" t="s">
        <v>1</v>
      </c>
      <c r="F511" s="222" t="s">
        <v>160</v>
      </c>
      <c r="G511" s="219"/>
      <c r="H511" s="221" t="s">
        <v>1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156</v>
      </c>
      <c r="AU511" s="228" t="s">
        <v>92</v>
      </c>
      <c r="AV511" s="13" t="s">
        <v>90</v>
      </c>
      <c r="AW511" s="13" t="s">
        <v>36</v>
      </c>
      <c r="AX511" s="13" t="s">
        <v>82</v>
      </c>
      <c r="AY511" s="228" t="s">
        <v>148</v>
      </c>
    </row>
    <row r="512" spans="1:65" s="14" customFormat="1" ht="11.25">
      <c r="B512" s="229"/>
      <c r="C512" s="230"/>
      <c r="D512" s="220" t="s">
        <v>156</v>
      </c>
      <c r="E512" s="231" t="s">
        <v>1</v>
      </c>
      <c r="F512" s="232" t="s">
        <v>406</v>
      </c>
      <c r="G512" s="230"/>
      <c r="H512" s="233">
        <v>2.1829999999999998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156</v>
      </c>
      <c r="AU512" s="239" t="s">
        <v>92</v>
      </c>
      <c r="AV512" s="14" t="s">
        <v>92</v>
      </c>
      <c r="AW512" s="14" t="s">
        <v>36</v>
      </c>
      <c r="AX512" s="14" t="s">
        <v>82</v>
      </c>
      <c r="AY512" s="239" t="s">
        <v>148</v>
      </c>
    </row>
    <row r="513" spans="1:65" s="14" customFormat="1" ht="11.25">
      <c r="B513" s="229"/>
      <c r="C513" s="230"/>
      <c r="D513" s="220" t="s">
        <v>156</v>
      </c>
      <c r="E513" s="231" t="s">
        <v>1</v>
      </c>
      <c r="F513" s="232" t="s">
        <v>407</v>
      </c>
      <c r="G513" s="230"/>
      <c r="H513" s="233">
        <v>0.13100000000000001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156</v>
      </c>
      <c r="AU513" s="239" t="s">
        <v>92</v>
      </c>
      <c r="AV513" s="14" t="s">
        <v>92</v>
      </c>
      <c r="AW513" s="14" t="s">
        <v>36</v>
      </c>
      <c r="AX513" s="14" t="s">
        <v>82</v>
      </c>
      <c r="AY513" s="239" t="s">
        <v>148</v>
      </c>
    </row>
    <row r="514" spans="1:65" s="15" customFormat="1" ht="11.25">
      <c r="B514" s="240"/>
      <c r="C514" s="241"/>
      <c r="D514" s="220" t="s">
        <v>156</v>
      </c>
      <c r="E514" s="242" t="s">
        <v>1</v>
      </c>
      <c r="F514" s="243" t="s">
        <v>163</v>
      </c>
      <c r="G514" s="241"/>
      <c r="H514" s="244">
        <v>2.3140000000000001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156</v>
      </c>
      <c r="AU514" s="250" t="s">
        <v>92</v>
      </c>
      <c r="AV514" s="15" t="s">
        <v>154</v>
      </c>
      <c r="AW514" s="15" t="s">
        <v>36</v>
      </c>
      <c r="AX514" s="15" t="s">
        <v>90</v>
      </c>
      <c r="AY514" s="250" t="s">
        <v>148</v>
      </c>
    </row>
    <row r="515" spans="1:65" s="2" customFormat="1" ht="24" customHeight="1">
      <c r="A515" s="35"/>
      <c r="B515" s="36"/>
      <c r="C515" s="205" t="s">
        <v>420</v>
      </c>
      <c r="D515" s="205" t="s">
        <v>150</v>
      </c>
      <c r="E515" s="206" t="s">
        <v>421</v>
      </c>
      <c r="F515" s="207" t="s">
        <v>422</v>
      </c>
      <c r="G515" s="208" t="s">
        <v>174</v>
      </c>
      <c r="H515" s="209">
        <v>2.3140000000000001</v>
      </c>
      <c r="I515" s="210"/>
      <c r="J515" s="211">
        <f>ROUND(I515*H515,2)</f>
        <v>0</v>
      </c>
      <c r="K515" s="207" t="s">
        <v>153</v>
      </c>
      <c r="L515" s="40"/>
      <c r="M515" s="212" t="s">
        <v>1</v>
      </c>
      <c r="N515" s="213" t="s">
        <v>47</v>
      </c>
      <c r="O515" s="72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6" t="s">
        <v>154</v>
      </c>
      <c r="AT515" s="216" t="s">
        <v>150</v>
      </c>
      <c r="AU515" s="216" t="s">
        <v>92</v>
      </c>
      <c r="AY515" s="18" t="s">
        <v>148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90</v>
      </c>
      <c r="BK515" s="217">
        <f>ROUND(I515*H515,2)</f>
        <v>0</v>
      </c>
      <c r="BL515" s="18" t="s">
        <v>154</v>
      </c>
      <c r="BM515" s="216" t="s">
        <v>423</v>
      </c>
    </row>
    <row r="516" spans="1:65" s="13" customFormat="1" ht="11.25">
      <c r="B516" s="218"/>
      <c r="C516" s="219"/>
      <c r="D516" s="220" t="s">
        <v>156</v>
      </c>
      <c r="E516" s="221" t="s">
        <v>1</v>
      </c>
      <c r="F516" s="222" t="s">
        <v>157</v>
      </c>
      <c r="G516" s="219"/>
      <c r="H516" s="221" t="s">
        <v>1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156</v>
      </c>
      <c r="AU516" s="228" t="s">
        <v>92</v>
      </c>
      <c r="AV516" s="13" t="s">
        <v>90</v>
      </c>
      <c r="AW516" s="13" t="s">
        <v>36</v>
      </c>
      <c r="AX516" s="13" t="s">
        <v>82</v>
      </c>
      <c r="AY516" s="228" t="s">
        <v>148</v>
      </c>
    </row>
    <row r="517" spans="1:65" s="13" customFormat="1" ht="11.25">
      <c r="B517" s="218"/>
      <c r="C517" s="219"/>
      <c r="D517" s="220" t="s">
        <v>156</v>
      </c>
      <c r="E517" s="221" t="s">
        <v>1</v>
      </c>
      <c r="F517" s="222" t="s">
        <v>158</v>
      </c>
      <c r="G517" s="219"/>
      <c r="H517" s="221" t="s">
        <v>1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156</v>
      </c>
      <c r="AU517" s="228" t="s">
        <v>92</v>
      </c>
      <c r="AV517" s="13" t="s">
        <v>90</v>
      </c>
      <c r="AW517" s="13" t="s">
        <v>36</v>
      </c>
      <c r="AX517" s="13" t="s">
        <v>82</v>
      </c>
      <c r="AY517" s="228" t="s">
        <v>148</v>
      </c>
    </row>
    <row r="518" spans="1:65" s="13" customFormat="1" ht="11.25">
      <c r="B518" s="218"/>
      <c r="C518" s="219"/>
      <c r="D518" s="220" t="s">
        <v>156</v>
      </c>
      <c r="E518" s="221" t="s">
        <v>1</v>
      </c>
      <c r="F518" s="222" t="s">
        <v>160</v>
      </c>
      <c r="G518" s="219"/>
      <c r="H518" s="221" t="s">
        <v>1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156</v>
      </c>
      <c r="AU518" s="228" t="s">
        <v>92</v>
      </c>
      <c r="AV518" s="13" t="s">
        <v>90</v>
      </c>
      <c r="AW518" s="13" t="s">
        <v>36</v>
      </c>
      <c r="AX518" s="13" t="s">
        <v>82</v>
      </c>
      <c r="AY518" s="228" t="s">
        <v>148</v>
      </c>
    </row>
    <row r="519" spans="1:65" s="14" customFormat="1" ht="11.25">
      <c r="B519" s="229"/>
      <c r="C519" s="230"/>
      <c r="D519" s="220" t="s">
        <v>156</v>
      </c>
      <c r="E519" s="231" t="s">
        <v>1</v>
      </c>
      <c r="F519" s="232" t="s">
        <v>406</v>
      </c>
      <c r="G519" s="230"/>
      <c r="H519" s="233">
        <v>2.1829999999999998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156</v>
      </c>
      <c r="AU519" s="239" t="s">
        <v>92</v>
      </c>
      <c r="AV519" s="14" t="s">
        <v>92</v>
      </c>
      <c r="AW519" s="14" t="s">
        <v>36</v>
      </c>
      <c r="AX519" s="14" t="s">
        <v>82</v>
      </c>
      <c r="AY519" s="239" t="s">
        <v>148</v>
      </c>
    </row>
    <row r="520" spans="1:65" s="14" customFormat="1" ht="11.25">
      <c r="B520" s="229"/>
      <c r="C520" s="230"/>
      <c r="D520" s="220" t="s">
        <v>156</v>
      </c>
      <c r="E520" s="231" t="s">
        <v>1</v>
      </c>
      <c r="F520" s="232" t="s">
        <v>407</v>
      </c>
      <c r="G520" s="230"/>
      <c r="H520" s="233">
        <v>0.13100000000000001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156</v>
      </c>
      <c r="AU520" s="239" t="s">
        <v>92</v>
      </c>
      <c r="AV520" s="14" t="s">
        <v>92</v>
      </c>
      <c r="AW520" s="14" t="s">
        <v>36</v>
      </c>
      <c r="AX520" s="14" t="s">
        <v>82</v>
      </c>
      <c r="AY520" s="239" t="s">
        <v>148</v>
      </c>
    </row>
    <row r="521" spans="1:65" s="15" customFormat="1" ht="11.25">
      <c r="B521" s="240"/>
      <c r="C521" s="241"/>
      <c r="D521" s="220" t="s">
        <v>156</v>
      </c>
      <c r="E521" s="242" t="s">
        <v>1</v>
      </c>
      <c r="F521" s="243" t="s">
        <v>163</v>
      </c>
      <c r="G521" s="241"/>
      <c r="H521" s="244">
        <v>2.3140000000000001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156</v>
      </c>
      <c r="AU521" s="250" t="s">
        <v>92</v>
      </c>
      <c r="AV521" s="15" t="s">
        <v>154</v>
      </c>
      <c r="AW521" s="15" t="s">
        <v>36</v>
      </c>
      <c r="AX521" s="15" t="s">
        <v>90</v>
      </c>
      <c r="AY521" s="250" t="s">
        <v>148</v>
      </c>
    </row>
    <row r="522" spans="1:65" s="2" customFormat="1" ht="16.5" customHeight="1">
      <c r="A522" s="35"/>
      <c r="B522" s="36"/>
      <c r="C522" s="205" t="s">
        <v>424</v>
      </c>
      <c r="D522" s="205" t="s">
        <v>150</v>
      </c>
      <c r="E522" s="206" t="s">
        <v>425</v>
      </c>
      <c r="F522" s="207" t="s">
        <v>426</v>
      </c>
      <c r="G522" s="208" t="s">
        <v>174</v>
      </c>
      <c r="H522" s="209">
        <v>2.3140000000000001</v>
      </c>
      <c r="I522" s="210"/>
      <c r="J522" s="211">
        <f>ROUND(I522*H522,2)</f>
        <v>0</v>
      </c>
      <c r="K522" s="207" t="s">
        <v>153</v>
      </c>
      <c r="L522" s="40"/>
      <c r="M522" s="212" t="s">
        <v>1</v>
      </c>
      <c r="N522" s="213" t="s">
        <v>47</v>
      </c>
      <c r="O522" s="72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16" t="s">
        <v>154</v>
      </c>
      <c r="AT522" s="216" t="s">
        <v>150</v>
      </c>
      <c r="AU522" s="216" t="s">
        <v>92</v>
      </c>
      <c r="AY522" s="18" t="s">
        <v>148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90</v>
      </c>
      <c r="BK522" s="217">
        <f>ROUND(I522*H522,2)</f>
        <v>0</v>
      </c>
      <c r="BL522" s="18" t="s">
        <v>154</v>
      </c>
      <c r="BM522" s="216" t="s">
        <v>427</v>
      </c>
    </row>
    <row r="523" spans="1:65" s="13" customFormat="1" ht="11.25">
      <c r="B523" s="218"/>
      <c r="C523" s="219"/>
      <c r="D523" s="220" t="s">
        <v>156</v>
      </c>
      <c r="E523" s="221" t="s">
        <v>1</v>
      </c>
      <c r="F523" s="222" t="s">
        <v>157</v>
      </c>
      <c r="G523" s="219"/>
      <c r="H523" s="221" t="s">
        <v>1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156</v>
      </c>
      <c r="AU523" s="228" t="s">
        <v>92</v>
      </c>
      <c r="AV523" s="13" t="s">
        <v>90</v>
      </c>
      <c r="AW523" s="13" t="s">
        <v>36</v>
      </c>
      <c r="AX523" s="13" t="s">
        <v>82</v>
      </c>
      <c r="AY523" s="228" t="s">
        <v>148</v>
      </c>
    </row>
    <row r="524" spans="1:65" s="13" customFormat="1" ht="11.25">
      <c r="B524" s="218"/>
      <c r="C524" s="219"/>
      <c r="D524" s="220" t="s">
        <v>156</v>
      </c>
      <c r="E524" s="221" t="s">
        <v>1</v>
      </c>
      <c r="F524" s="222" t="s">
        <v>158</v>
      </c>
      <c r="G524" s="219"/>
      <c r="H524" s="221" t="s">
        <v>1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156</v>
      </c>
      <c r="AU524" s="228" t="s">
        <v>92</v>
      </c>
      <c r="AV524" s="13" t="s">
        <v>90</v>
      </c>
      <c r="AW524" s="13" t="s">
        <v>36</v>
      </c>
      <c r="AX524" s="13" t="s">
        <v>82</v>
      </c>
      <c r="AY524" s="228" t="s">
        <v>148</v>
      </c>
    </row>
    <row r="525" spans="1:65" s="13" customFormat="1" ht="11.25">
      <c r="B525" s="218"/>
      <c r="C525" s="219"/>
      <c r="D525" s="220" t="s">
        <v>156</v>
      </c>
      <c r="E525" s="221" t="s">
        <v>1</v>
      </c>
      <c r="F525" s="222" t="s">
        <v>160</v>
      </c>
      <c r="G525" s="219"/>
      <c r="H525" s="221" t="s">
        <v>1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156</v>
      </c>
      <c r="AU525" s="228" t="s">
        <v>92</v>
      </c>
      <c r="AV525" s="13" t="s">
        <v>90</v>
      </c>
      <c r="AW525" s="13" t="s">
        <v>36</v>
      </c>
      <c r="AX525" s="13" t="s">
        <v>82</v>
      </c>
      <c r="AY525" s="228" t="s">
        <v>148</v>
      </c>
    </row>
    <row r="526" spans="1:65" s="14" customFormat="1" ht="11.25">
      <c r="B526" s="229"/>
      <c r="C526" s="230"/>
      <c r="D526" s="220" t="s">
        <v>156</v>
      </c>
      <c r="E526" s="231" t="s">
        <v>1</v>
      </c>
      <c r="F526" s="232" t="s">
        <v>406</v>
      </c>
      <c r="G526" s="230"/>
      <c r="H526" s="233">
        <v>2.1829999999999998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156</v>
      </c>
      <c r="AU526" s="239" t="s">
        <v>92</v>
      </c>
      <c r="AV526" s="14" t="s">
        <v>92</v>
      </c>
      <c r="AW526" s="14" t="s">
        <v>36</v>
      </c>
      <c r="AX526" s="14" t="s">
        <v>82</v>
      </c>
      <c r="AY526" s="239" t="s">
        <v>148</v>
      </c>
    </row>
    <row r="527" spans="1:65" s="14" customFormat="1" ht="11.25">
      <c r="B527" s="229"/>
      <c r="C527" s="230"/>
      <c r="D527" s="220" t="s">
        <v>156</v>
      </c>
      <c r="E527" s="231" t="s">
        <v>1</v>
      </c>
      <c r="F527" s="232" t="s">
        <v>407</v>
      </c>
      <c r="G527" s="230"/>
      <c r="H527" s="233">
        <v>0.13100000000000001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156</v>
      </c>
      <c r="AU527" s="239" t="s">
        <v>92</v>
      </c>
      <c r="AV527" s="14" t="s">
        <v>92</v>
      </c>
      <c r="AW527" s="14" t="s">
        <v>36</v>
      </c>
      <c r="AX527" s="14" t="s">
        <v>82</v>
      </c>
      <c r="AY527" s="239" t="s">
        <v>148</v>
      </c>
    </row>
    <row r="528" spans="1:65" s="15" customFormat="1" ht="11.25">
      <c r="B528" s="240"/>
      <c r="C528" s="241"/>
      <c r="D528" s="220" t="s">
        <v>156</v>
      </c>
      <c r="E528" s="242" t="s">
        <v>1</v>
      </c>
      <c r="F528" s="243" t="s">
        <v>163</v>
      </c>
      <c r="G528" s="241"/>
      <c r="H528" s="244">
        <v>2.3140000000000001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156</v>
      </c>
      <c r="AU528" s="250" t="s">
        <v>92</v>
      </c>
      <c r="AV528" s="15" t="s">
        <v>154</v>
      </c>
      <c r="AW528" s="15" t="s">
        <v>36</v>
      </c>
      <c r="AX528" s="15" t="s">
        <v>90</v>
      </c>
      <c r="AY528" s="250" t="s">
        <v>148</v>
      </c>
    </row>
    <row r="529" spans="1:65" s="2" customFormat="1" ht="16.5" customHeight="1">
      <c r="A529" s="35"/>
      <c r="B529" s="36"/>
      <c r="C529" s="205" t="s">
        <v>428</v>
      </c>
      <c r="D529" s="205" t="s">
        <v>150</v>
      </c>
      <c r="E529" s="206" t="s">
        <v>429</v>
      </c>
      <c r="F529" s="207" t="s">
        <v>430</v>
      </c>
      <c r="G529" s="208" t="s">
        <v>174</v>
      </c>
      <c r="H529" s="209">
        <v>0.19500000000000001</v>
      </c>
      <c r="I529" s="210"/>
      <c r="J529" s="211">
        <f>ROUND(I529*H529,2)</f>
        <v>0</v>
      </c>
      <c r="K529" s="207" t="s">
        <v>153</v>
      </c>
      <c r="L529" s="40"/>
      <c r="M529" s="212" t="s">
        <v>1</v>
      </c>
      <c r="N529" s="213" t="s">
        <v>47</v>
      </c>
      <c r="O529" s="72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16" t="s">
        <v>154</v>
      </c>
      <c r="AT529" s="216" t="s">
        <v>150</v>
      </c>
      <c r="AU529" s="216" t="s">
        <v>92</v>
      </c>
      <c r="AY529" s="18" t="s">
        <v>148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90</v>
      </c>
      <c r="BK529" s="217">
        <f>ROUND(I529*H529,2)</f>
        <v>0</v>
      </c>
      <c r="BL529" s="18" t="s">
        <v>154</v>
      </c>
      <c r="BM529" s="216" t="s">
        <v>431</v>
      </c>
    </row>
    <row r="530" spans="1:65" s="2" customFormat="1" ht="16.5" customHeight="1">
      <c r="A530" s="35"/>
      <c r="B530" s="36"/>
      <c r="C530" s="205" t="s">
        <v>432</v>
      </c>
      <c r="D530" s="205" t="s">
        <v>150</v>
      </c>
      <c r="E530" s="206" t="s">
        <v>433</v>
      </c>
      <c r="F530" s="207" t="s">
        <v>434</v>
      </c>
      <c r="G530" s="208" t="s">
        <v>201</v>
      </c>
      <c r="H530" s="209">
        <v>0.14599999999999999</v>
      </c>
      <c r="I530" s="210"/>
      <c r="J530" s="211">
        <f>ROUND(I530*H530,2)</f>
        <v>0</v>
      </c>
      <c r="K530" s="207" t="s">
        <v>153</v>
      </c>
      <c r="L530" s="40"/>
      <c r="M530" s="212" t="s">
        <v>1</v>
      </c>
      <c r="N530" s="213" t="s">
        <v>47</v>
      </c>
      <c r="O530" s="72"/>
      <c r="P530" s="214">
        <f>O530*H530</f>
        <v>0</v>
      </c>
      <c r="Q530" s="214">
        <v>1.06277</v>
      </c>
      <c r="R530" s="214">
        <f>Q530*H530</f>
        <v>0.15516442</v>
      </c>
      <c r="S530" s="214">
        <v>0</v>
      </c>
      <c r="T530" s="215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16" t="s">
        <v>154</v>
      </c>
      <c r="AT530" s="216" t="s">
        <v>150</v>
      </c>
      <c r="AU530" s="216" t="s">
        <v>92</v>
      </c>
      <c r="AY530" s="18" t="s">
        <v>148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90</v>
      </c>
      <c r="BK530" s="217">
        <f>ROUND(I530*H530,2)</f>
        <v>0</v>
      </c>
      <c r="BL530" s="18" t="s">
        <v>154</v>
      </c>
      <c r="BM530" s="216" t="s">
        <v>435</v>
      </c>
    </row>
    <row r="531" spans="1:65" s="13" customFormat="1" ht="11.25">
      <c r="B531" s="218"/>
      <c r="C531" s="219"/>
      <c r="D531" s="220" t="s">
        <v>156</v>
      </c>
      <c r="E531" s="221" t="s">
        <v>1</v>
      </c>
      <c r="F531" s="222" t="s">
        <v>157</v>
      </c>
      <c r="G531" s="219"/>
      <c r="H531" s="221" t="s">
        <v>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156</v>
      </c>
      <c r="AU531" s="228" t="s">
        <v>92</v>
      </c>
      <c r="AV531" s="13" t="s">
        <v>90</v>
      </c>
      <c r="AW531" s="13" t="s">
        <v>36</v>
      </c>
      <c r="AX531" s="13" t="s">
        <v>82</v>
      </c>
      <c r="AY531" s="228" t="s">
        <v>148</v>
      </c>
    </row>
    <row r="532" spans="1:65" s="13" customFormat="1" ht="11.25">
      <c r="B532" s="218"/>
      <c r="C532" s="219"/>
      <c r="D532" s="220" t="s">
        <v>156</v>
      </c>
      <c r="E532" s="221" t="s">
        <v>1</v>
      </c>
      <c r="F532" s="222" t="s">
        <v>158</v>
      </c>
      <c r="G532" s="219"/>
      <c r="H532" s="221" t="s">
        <v>1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156</v>
      </c>
      <c r="AU532" s="228" t="s">
        <v>92</v>
      </c>
      <c r="AV532" s="13" t="s">
        <v>90</v>
      </c>
      <c r="AW532" s="13" t="s">
        <v>36</v>
      </c>
      <c r="AX532" s="13" t="s">
        <v>82</v>
      </c>
      <c r="AY532" s="228" t="s">
        <v>148</v>
      </c>
    </row>
    <row r="533" spans="1:65" s="13" customFormat="1" ht="11.25">
      <c r="B533" s="218"/>
      <c r="C533" s="219"/>
      <c r="D533" s="220" t="s">
        <v>156</v>
      </c>
      <c r="E533" s="221" t="s">
        <v>1</v>
      </c>
      <c r="F533" s="222" t="s">
        <v>222</v>
      </c>
      <c r="G533" s="219"/>
      <c r="H533" s="221" t="s">
        <v>1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156</v>
      </c>
      <c r="AU533" s="228" t="s">
        <v>92</v>
      </c>
      <c r="AV533" s="13" t="s">
        <v>90</v>
      </c>
      <c r="AW533" s="13" t="s">
        <v>36</v>
      </c>
      <c r="AX533" s="13" t="s">
        <v>82</v>
      </c>
      <c r="AY533" s="228" t="s">
        <v>148</v>
      </c>
    </row>
    <row r="534" spans="1:65" s="13" customFormat="1" ht="11.25">
      <c r="B534" s="218"/>
      <c r="C534" s="219"/>
      <c r="D534" s="220" t="s">
        <v>156</v>
      </c>
      <c r="E534" s="221" t="s">
        <v>1</v>
      </c>
      <c r="F534" s="222" t="s">
        <v>160</v>
      </c>
      <c r="G534" s="219"/>
      <c r="H534" s="221" t="s">
        <v>1</v>
      </c>
      <c r="I534" s="223"/>
      <c r="J534" s="219"/>
      <c r="K534" s="219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156</v>
      </c>
      <c r="AU534" s="228" t="s">
        <v>92</v>
      </c>
      <c r="AV534" s="13" t="s">
        <v>90</v>
      </c>
      <c r="AW534" s="13" t="s">
        <v>36</v>
      </c>
      <c r="AX534" s="13" t="s">
        <v>82</v>
      </c>
      <c r="AY534" s="228" t="s">
        <v>148</v>
      </c>
    </row>
    <row r="535" spans="1:65" s="14" customFormat="1" ht="11.25">
      <c r="B535" s="229"/>
      <c r="C535" s="230"/>
      <c r="D535" s="220" t="s">
        <v>156</v>
      </c>
      <c r="E535" s="231" t="s">
        <v>1</v>
      </c>
      <c r="F535" s="232" t="s">
        <v>436</v>
      </c>
      <c r="G535" s="230"/>
      <c r="H535" s="233">
        <v>0.13800000000000001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156</v>
      </c>
      <c r="AU535" s="239" t="s">
        <v>92</v>
      </c>
      <c r="AV535" s="14" t="s">
        <v>92</v>
      </c>
      <c r="AW535" s="14" t="s">
        <v>36</v>
      </c>
      <c r="AX535" s="14" t="s">
        <v>82</v>
      </c>
      <c r="AY535" s="239" t="s">
        <v>148</v>
      </c>
    </row>
    <row r="536" spans="1:65" s="14" customFormat="1" ht="11.25">
      <c r="B536" s="229"/>
      <c r="C536" s="230"/>
      <c r="D536" s="220" t="s">
        <v>156</v>
      </c>
      <c r="E536" s="231" t="s">
        <v>1</v>
      </c>
      <c r="F536" s="232" t="s">
        <v>437</v>
      </c>
      <c r="G536" s="230"/>
      <c r="H536" s="233">
        <v>8.0000000000000002E-3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AT536" s="239" t="s">
        <v>156</v>
      </c>
      <c r="AU536" s="239" t="s">
        <v>92</v>
      </c>
      <c r="AV536" s="14" t="s">
        <v>92</v>
      </c>
      <c r="AW536" s="14" t="s">
        <v>36</v>
      </c>
      <c r="AX536" s="14" t="s">
        <v>82</v>
      </c>
      <c r="AY536" s="239" t="s">
        <v>148</v>
      </c>
    </row>
    <row r="537" spans="1:65" s="15" customFormat="1" ht="11.25">
      <c r="B537" s="240"/>
      <c r="C537" s="241"/>
      <c r="D537" s="220" t="s">
        <v>156</v>
      </c>
      <c r="E537" s="242" t="s">
        <v>1</v>
      </c>
      <c r="F537" s="243" t="s">
        <v>163</v>
      </c>
      <c r="G537" s="241"/>
      <c r="H537" s="244">
        <v>0.14599999999999999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156</v>
      </c>
      <c r="AU537" s="250" t="s">
        <v>92</v>
      </c>
      <c r="AV537" s="15" t="s">
        <v>154</v>
      </c>
      <c r="AW537" s="15" t="s">
        <v>36</v>
      </c>
      <c r="AX537" s="15" t="s">
        <v>90</v>
      </c>
      <c r="AY537" s="250" t="s">
        <v>148</v>
      </c>
    </row>
    <row r="538" spans="1:65" s="2" customFormat="1" ht="24" customHeight="1">
      <c r="A538" s="35"/>
      <c r="B538" s="36"/>
      <c r="C538" s="205" t="s">
        <v>438</v>
      </c>
      <c r="D538" s="205" t="s">
        <v>150</v>
      </c>
      <c r="E538" s="206" t="s">
        <v>439</v>
      </c>
      <c r="F538" s="207" t="s">
        <v>440</v>
      </c>
      <c r="G538" s="208" t="s">
        <v>236</v>
      </c>
      <c r="H538" s="209">
        <v>13</v>
      </c>
      <c r="I538" s="210"/>
      <c r="J538" s="211">
        <f>ROUND(I538*H538,2)</f>
        <v>0</v>
      </c>
      <c r="K538" s="207" t="s">
        <v>153</v>
      </c>
      <c r="L538" s="40"/>
      <c r="M538" s="212" t="s">
        <v>1</v>
      </c>
      <c r="N538" s="213" t="s">
        <v>47</v>
      </c>
      <c r="O538" s="72"/>
      <c r="P538" s="214">
        <f>O538*H538</f>
        <v>0</v>
      </c>
      <c r="Q538" s="214">
        <v>2.0000000000000002E-5</v>
      </c>
      <c r="R538" s="214">
        <f>Q538*H538</f>
        <v>2.6000000000000003E-4</v>
      </c>
      <c r="S538" s="214">
        <v>0</v>
      </c>
      <c r="T538" s="215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16" t="s">
        <v>245</v>
      </c>
      <c r="AT538" s="216" t="s">
        <v>150</v>
      </c>
      <c r="AU538" s="216" t="s">
        <v>92</v>
      </c>
      <c r="AY538" s="18" t="s">
        <v>148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90</v>
      </c>
      <c r="BK538" s="217">
        <f>ROUND(I538*H538,2)</f>
        <v>0</v>
      </c>
      <c r="BL538" s="18" t="s">
        <v>245</v>
      </c>
      <c r="BM538" s="216" t="s">
        <v>441</v>
      </c>
    </row>
    <row r="539" spans="1:65" s="12" customFormat="1" ht="22.9" customHeight="1">
      <c r="B539" s="189"/>
      <c r="C539" s="190"/>
      <c r="D539" s="191" t="s">
        <v>81</v>
      </c>
      <c r="E539" s="203" t="s">
        <v>207</v>
      </c>
      <c r="F539" s="203" t="s">
        <v>442</v>
      </c>
      <c r="G539" s="190"/>
      <c r="H539" s="190"/>
      <c r="I539" s="193"/>
      <c r="J539" s="204">
        <f>BK539</f>
        <v>0</v>
      </c>
      <c r="K539" s="190"/>
      <c r="L539" s="195"/>
      <c r="M539" s="196"/>
      <c r="N539" s="197"/>
      <c r="O539" s="197"/>
      <c r="P539" s="198">
        <f>SUM(P540:P649)</f>
        <v>0</v>
      </c>
      <c r="Q539" s="197"/>
      <c r="R539" s="198">
        <f>SUM(R540:R649)</f>
        <v>6.863000000000001E-2</v>
      </c>
      <c r="S539" s="197"/>
      <c r="T539" s="199">
        <f>SUM(T540:T649)</f>
        <v>44.953084000000004</v>
      </c>
      <c r="AR539" s="200" t="s">
        <v>90</v>
      </c>
      <c r="AT539" s="201" t="s">
        <v>81</v>
      </c>
      <c r="AU539" s="201" t="s">
        <v>90</v>
      </c>
      <c r="AY539" s="200" t="s">
        <v>148</v>
      </c>
      <c r="BK539" s="202">
        <f>SUM(BK540:BK649)</f>
        <v>0</v>
      </c>
    </row>
    <row r="540" spans="1:65" s="2" customFormat="1" ht="24" customHeight="1">
      <c r="A540" s="35"/>
      <c r="B540" s="36"/>
      <c r="C540" s="205" t="s">
        <v>443</v>
      </c>
      <c r="D540" s="205" t="s">
        <v>150</v>
      </c>
      <c r="E540" s="206" t="s">
        <v>444</v>
      </c>
      <c r="F540" s="207" t="s">
        <v>445</v>
      </c>
      <c r="G540" s="208" t="s">
        <v>97</v>
      </c>
      <c r="H540" s="209">
        <v>221.9</v>
      </c>
      <c r="I540" s="210"/>
      <c r="J540" s="211">
        <f>ROUND(I540*H540,2)</f>
        <v>0</v>
      </c>
      <c r="K540" s="207" t="s">
        <v>153</v>
      </c>
      <c r="L540" s="40"/>
      <c r="M540" s="212" t="s">
        <v>1</v>
      </c>
      <c r="N540" s="213" t="s">
        <v>47</v>
      </c>
      <c r="O540" s="72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16" t="s">
        <v>154</v>
      </c>
      <c r="AT540" s="216" t="s">
        <v>150</v>
      </c>
      <c r="AU540" s="216" t="s">
        <v>92</v>
      </c>
      <c r="AY540" s="18" t="s">
        <v>148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90</v>
      </c>
      <c r="BK540" s="217">
        <f>ROUND(I540*H540,2)</f>
        <v>0</v>
      </c>
      <c r="BL540" s="18" t="s">
        <v>154</v>
      </c>
      <c r="BM540" s="216" t="s">
        <v>446</v>
      </c>
    </row>
    <row r="541" spans="1:65" s="13" customFormat="1" ht="11.25">
      <c r="B541" s="218"/>
      <c r="C541" s="219"/>
      <c r="D541" s="220" t="s">
        <v>156</v>
      </c>
      <c r="E541" s="221" t="s">
        <v>1</v>
      </c>
      <c r="F541" s="222" t="s">
        <v>157</v>
      </c>
      <c r="G541" s="219"/>
      <c r="H541" s="221" t="s">
        <v>1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156</v>
      </c>
      <c r="AU541" s="228" t="s">
        <v>92</v>
      </c>
      <c r="AV541" s="13" t="s">
        <v>90</v>
      </c>
      <c r="AW541" s="13" t="s">
        <v>36</v>
      </c>
      <c r="AX541" s="13" t="s">
        <v>82</v>
      </c>
      <c r="AY541" s="228" t="s">
        <v>148</v>
      </c>
    </row>
    <row r="542" spans="1:65" s="13" customFormat="1" ht="11.25">
      <c r="B542" s="218"/>
      <c r="C542" s="219"/>
      <c r="D542" s="220" t="s">
        <v>156</v>
      </c>
      <c r="E542" s="221" t="s">
        <v>1</v>
      </c>
      <c r="F542" s="222" t="s">
        <v>447</v>
      </c>
      <c r="G542" s="219"/>
      <c r="H542" s="221" t="s">
        <v>1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156</v>
      </c>
      <c r="AU542" s="228" t="s">
        <v>92</v>
      </c>
      <c r="AV542" s="13" t="s">
        <v>90</v>
      </c>
      <c r="AW542" s="13" t="s">
        <v>36</v>
      </c>
      <c r="AX542" s="13" t="s">
        <v>82</v>
      </c>
      <c r="AY542" s="228" t="s">
        <v>148</v>
      </c>
    </row>
    <row r="543" spans="1:65" s="13" customFormat="1" ht="11.25">
      <c r="B543" s="218"/>
      <c r="C543" s="219"/>
      <c r="D543" s="220" t="s">
        <v>156</v>
      </c>
      <c r="E543" s="221" t="s">
        <v>1</v>
      </c>
      <c r="F543" s="222" t="s">
        <v>448</v>
      </c>
      <c r="G543" s="219"/>
      <c r="H543" s="221" t="s">
        <v>1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156</v>
      </c>
      <c r="AU543" s="228" t="s">
        <v>92</v>
      </c>
      <c r="AV543" s="13" t="s">
        <v>90</v>
      </c>
      <c r="AW543" s="13" t="s">
        <v>36</v>
      </c>
      <c r="AX543" s="13" t="s">
        <v>82</v>
      </c>
      <c r="AY543" s="228" t="s">
        <v>148</v>
      </c>
    </row>
    <row r="544" spans="1:65" s="14" customFormat="1" ht="11.25">
      <c r="B544" s="229"/>
      <c r="C544" s="230"/>
      <c r="D544" s="220" t="s">
        <v>156</v>
      </c>
      <c r="E544" s="231" t="s">
        <v>1</v>
      </c>
      <c r="F544" s="232" t="s">
        <v>449</v>
      </c>
      <c r="G544" s="230"/>
      <c r="H544" s="233">
        <v>45.5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156</v>
      </c>
      <c r="AU544" s="239" t="s">
        <v>92</v>
      </c>
      <c r="AV544" s="14" t="s">
        <v>92</v>
      </c>
      <c r="AW544" s="14" t="s">
        <v>36</v>
      </c>
      <c r="AX544" s="14" t="s">
        <v>82</v>
      </c>
      <c r="AY544" s="239" t="s">
        <v>148</v>
      </c>
    </row>
    <row r="545" spans="1:65" s="14" customFormat="1" ht="11.25">
      <c r="B545" s="229"/>
      <c r="C545" s="230"/>
      <c r="D545" s="220" t="s">
        <v>156</v>
      </c>
      <c r="E545" s="231" t="s">
        <v>1</v>
      </c>
      <c r="F545" s="232" t="s">
        <v>450</v>
      </c>
      <c r="G545" s="230"/>
      <c r="H545" s="233">
        <v>176.4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156</v>
      </c>
      <c r="AU545" s="239" t="s">
        <v>92</v>
      </c>
      <c r="AV545" s="14" t="s">
        <v>92</v>
      </c>
      <c r="AW545" s="14" t="s">
        <v>36</v>
      </c>
      <c r="AX545" s="14" t="s">
        <v>82</v>
      </c>
      <c r="AY545" s="239" t="s">
        <v>148</v>
      </c>
    </row>
    <row r="546" spans="1:65" s="15" customFormat="1" ht="11.25">
      <c r="B546" s="240"/>
      <c r="C546" s="241"/>
      <c r="D546" s="220" t="s">
        <v>156</v>
      </c>
      <c r="E546" s="242" t="s">
        <v>96</v>
      </c>
      <c r="F546" s="243" t="s">
        <v>163</v>
      </c>
      <c r="G546" s="241"/>
      <c r="H546" s="244">
        <v>221.9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AT546" s="250" t="s">
        <v>156</v>
      </c>
      <c r="AU546" s="250" t="s">
        <v>92</v>
      </c>
      <c r="AV546" s="15" t="s">
        <v>154</v>
      </c>
      <c r="AW546" s="15" t="s">
        <v>36</v>
      </c>
      <c r="AX546" s="15" t="s">
        <v>90</v>
      </c>
      <c r="AY546" s="250" t="s">
        <v>148</v>
      </c>
    </row>
    <row r="547" spans="1:65" s="2" customFormat="1" ht="24" customHeight="1">
      <c r="A547" s="35"/>
      <c r="B547" s="36"/>
      <c r="C547" s="205" t="s">
        <v>451</v>
      </c>
      <c r="D547" s="205" t="s">
        <v>150</v>
      </c>
      <c r="E547" s="206" t="s">
        <v>452</v>
      </c>
      <c r="F547" s="207" t="s">
        <v>453</v>
      </c>
      <c r="G547" s="208" t="s">
        <v>97</v>
      </c>
      <c r="H547" s="209">
        <v>221.9</v>
      </c>
      <c r="I547" s="210"/>
      <c r="J547" s="211">
        <f>ROUND(I547*H547,2)</f>
        <v>0</v>
      </c>
      <c r="K547" s="207" t="s">
        <v>153</v>
      </c>
      <c r="L547" s="40"/>
      <c r="M547" s="212" t="s">
        <v>1</v>
      </c>
      <c r="N547" s="213" t="s">
        <v>47</v>
      </c>
      <c r="O547" s="72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16" t="s">
        <v>154</v>
      </c>
      <c r="AT547" s="216" t="s">
        <v>150</v>
      </c>
      <c r="AU547" s="216" t="s">
        <v>92</v>
      </c>
      <c r="AY547" s="18" t="s">
        <v>148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90</v>
      </c>
      <c r="BK547" s="217">
        <f>ROUND(I547*H547,2)</f>
        <v>0</v>
      </c>
      <c r="BL547" s="18" t="s">
        <v>154</v>
      </c>
      <c r="BM547" s="216" t="s">
        <v>454</v>
      </c>
    </row>
    <row r="548" spans="1:65" s="14" customFormat="1" ht="11.25">
      <c r="B548" s="229"/>
      <c r="C548" s="230"/>
      <c r="D548" s="220" t="s">
        <v>156</v>
      </c>
      <c r="E548" s="231" t="s">
        <v>1</v>
      </c>
      <c r="F548" s="232" t="s">
        <v>96</v>
      </c>
      <c r="G548" s="230"/>
      <c r="H548" s="233">
        <v>221.9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156</v>
      </c>
      <c r="AU548" s="239" t="s">
        <v>92</v>
      </c>
      <c r="AV548" s="14" t="s">
        <v>92</v>
      </c>
      <c r="AW548" s="14" t="s">
        <v>36</v>
      </c>
      <c r="AX548" s="14" t="s">
        <v>82</v>
      </c>
      <c r="AY548" s="239" t="s">
        <v>148</v>
      </c>
    </row>
    <row r="549" spans="1:65" s="15" customFormat="1" ht="11.25">
      <c r="B549" s="240"/>
      <c r="C549" s="241"/>
      <c r="D549" s="220" t="s">
        <v>156</v>
      </c>
      <c r="E549" s="242" t="s">
        <v>1</v>
      </c>
      <c r="F549" s="243" t="s">
        <v>163</v>
      </c>
      <c r="G549" s="241"/>
      <c r="H549" s="244">
        <v>221.9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AT549" s="250" t="s">
        <v>156</v>
      </c>
      <c r="AU549" s="250" t="s">
        <v>92</v>
      </c>
      <c r="AV549" s="15" t="s">
        <v>154</v>
      </c>
      <c r="AW549" s="15" t="s">
        <v>36</v>
      </c>
      <c r="AX549" s="15" t="s">
        <v>90</v>
      </c>
      <c r="AY549" s="250" t="s">
        <v>148</v>
      </c>
    </row>
    <row r="550" spans="1:65" s="2" customFormat="1" ht="24" customHeight="1">
      <c r="A550" s="35"/>
      <c r="B550" s="36"/>
      <c r="C550" s="205" t="s">
        <v>455</v>
      </c>
      <c r="D550" s="205" t="s">
        <v>150</v>
      </c>
      <c r="E550" s="206" t="s">
        <v>456</v>
      </c>
      <c r="F550" s="207" t="s">
        <v>457</v>
      </c>
      <c r="G550" s="208" t="s">
        <v>174</v>
      </c>
      <c r="H550" s="209">
        <v>254.78</v>
      </c>
      <c r="I550" s="210"/>
      <c r="J550" s="211">
        <f>ROUND(I550*H550,2)</f>
        <v>0</v>
      </c>
      <c r="K550" s="207" t="s">
        <v>153</v>
      </c>
      <c r="L550" s="40"/>
      <c r="M550" s="212" t="s">
        <v>1</v>
      </c>
      <c r="N550" s="213" t="s">
        <v>47</v>
      </c>
      <c r="O550" s="72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16" t="s">
        <v>154</v>
      </c>
      <c r="AT550" s="216" t="s">
        <v>150</v>
      </c>
      <c r="AU550" s="216" t="s">
        <v>92</v>
      </c>
      <c r="AY550" s="18" t="s">
        <v>148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90</v>
      </c>
      <c r="BK550" s="217">
        <f>ROUND(I550*H550,2)</f>
        <v>0</v>
      </c>
      <c r="BL550" s="18" t="s">
        <v>154</v>
      </c>
      <c r="BM550" s="216" t="s">
        <v>458</v>
      </c>
    </row>
    <row r="551" spans="1:65" s="13" customFormat="1" ht="11.25">
      <c r="B551" s="218"/>
      <c r="C551" s="219"/>
      <c r="D551" s="220" t="s">
        <v>156</v>
      </c>
      <c r="E551" s="221" t="s">
        <v>1</v>
      </c>
      <c r="F551" s="222" t="s">
        <v>157</v>
      </c>
      <c r="G551" s="219"/>
      <c r="H551" s="221" t="s">
        <v>1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156</v>
      </c>
      <c r="AU551" s="228" t="s">
        <v>92</v>
      </c>
      <c r="AV551" s="13" t="s">
        <v>90</v>
      </c>
      <c r="AW551" s="13" t="s">
        <v>36</v>
      </c>
      <c r="AX551" s="13" t="s">
        <v>82</v>
      </c>
      <c r="AY551" s="228" t="s">
        <v>148</v>
      </c>
    </row>
    <row r="552" spans="1:65" s="13" customFormat="1" ht="11.25">
      <c r="B552" s="218"/>
      <c r="C552" s="219"/>
      <c r="D552" s="220" t="s">
        <v>156</v>
      </c>
      <c r="E552" s="221" t="s">
        <v>1</v>
      </c>
      <c r="F552" s="222" t="s">
        <v>447</v>
      </c>
      <c r="G552" s="219"/>
      <c r="H552" s="221" t="s">
        <v>1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156</v>
      </c>
      <c r="AU552" s="228" t="s">
        <v>92</v>
      </c>
      <c r="AV552" s="13" t="s">
        <v>90</v>
      </c>
      <c r="AW552" s="13" t="s">
        <v>36</v>
      </c>
      <c r="AX552" s="13" t="s">
        <v>82</v>
      </c>
      <c r="AY552" s="228" t="s">
        <v>148</v>
      </c>
    </row>
    <row r="553" spans="1:65" s="13" customFormat="1" ht="11.25">
      <c r="B553" s="218"/>
      <c r="C553" s="219"/>
      <c r="D553" s="220" t="s">
        <v>156</v>
      </c>
      <c r="E553" s="221" t="s">
        <v>1</v>
      </c>
      <c r="F553" s="222" t="s">
        <v>250</v>
      </c>
      <c r="G553" s="219"/>
      <c r="H553" s="221" t="s">
        <v>1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156</v>
      </c>
      <c r="AU553" s="228" t="s">
        <v>92</v>
      </c>
      <c r="AV553" s="13" t="s">
        <v>90</v>
      </c>
      <c r="AW553" s="13" t="s">
        <v>36</v>
      </c>
      <c r="AX553" s="13" t="s">
        <v>82</v>
      </c>
      <c r="AY553" s="228" t="s">
        <v>148</v>
      </c>
    </row>
    <row r="554" spans="1:65" s="14" customFormat="1" ht="11.25">
      <c r="B554" s="229"/>
      <c r="C554" s="230"/>
      <c r="D554" s="220" t="s">
        <v>156</v>
      </c>
      <c r="E554" s="231" t="s">
        <v>1</v>
      </c>
      <c r="F554" s="232" t="s">
        <v>459</v>
      </c>
      <c r="G554" s="230"/>
      <c r="H554" s="233">
        <v>138.16</v>
      </c>
      <c r="I554" s="234"/>
      <c r="J554" s="230"/>
      <c r="K554" s="230"/>
      <c r="L554" s="235"/>
      <c r="M554" s="236"/>
      <c r="N554" s="237"/>
      <c r="O554" s="237"/>
      <c r="P554" s="237"/>
      <c r="Q554" s="237"/>
      <c r="R554" s="237"/>
      <c r="S554" s="237"/>
      <c r="T554" s="238"/>
      <c r="AT554" s="239" t="s">
        <v>156</v>
      </c>
      <c r="AU554" s="239" t="s">
        <v>92</v>
      </c>
      <c r="AV554" s="14" t="s">
        <v>92</v>
      </c>
      <c r="AW554" s="14" t="s">
        <v>36</v>
      </c>
      <c r="AX554" s="14" t="s">
        <v>82</v>
      </c>
      <c r="AY554" s="239" t="s">
        <v>148</v>
      </c>
    </row>
    <row r="555" spans="1:65" s="13" customFormat="1" ht="11.25">
      <c r="B555" s="218"/>
      <c r="C555" s="219"/>
      <c r="D555" s="220" t="s">
        <v>156</v>
      </c>
      <c r="E555" s="221" t="s">
        <v>1</v>
      </c>
      <c r="F555" s="222" t="s">
        <v>160</v>
      </c>
      <c r="G555" s="219"/>
      <c r="H555" s="221" t="s">
        <v>1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156</v>
      </c>
      <c r="AU555" s="228" t="s">
        <v>92</v>
      </c>
      <c r="AV555" s="13" t="s">
        <v>90</v>
      </c>
      <c r="AW555" s="13" t="s">
        <v>36</v>
      </c>
      <c r="AX555" s="13" t="s">
        <v>82</v>
      </c>
      <c r="AY555" s="228" t="s">
        <v>148</v>
      </c>
    </row>
    <row r="556" spans="1:65" s="14" customFormat="1" ht="11.25">
      <c r="B556" s="229"/>
      <c r="C556" s="230"/>
      <c r="D556" s="220" t="s">
        <v>156</v>
      </c>
      <c r="E556" s="231" t="s">
        <v>1</v>
      </c>
      <c r="F556" s="232" t="s">
        <v>460</v>
      </c>
      <c r="G556" s="230"/>
      <c r="H556" s="233">
        <v>116.62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156</v>
      </c>
      <c r="AU556" s="239" t="s">
        <v>92</v>
      </c>
      <c r="AV556" s="14" t="s">
        <v>92</v>
      </c>
      <c r="AW556" s="14" t="s">
        <v>36</v>
      </c>
      <c r="AX556" s="14" t="s">
        <v>82</v>
      </c>
      <c r="AY556" s="239" t="s">
        <v>148</v>
      </c>
    </row>
    <row r="557" spans="1:65" s="15" customFormat="1" ht="11.25">
      <c r="B557" s="240"/>
      <c r="C557" s="241"/>
      <c r="D557" s="220" t="s">
        <v>156</v>
      </c>
      <c r="E557" s="242" t="s">
        <v>99</v>
      </c>
      <c r="F557" s="243" t="s">
        <v>163</v>
      </c>
      <c r="G557" s="241"/>
      <c r="H557" s="244">
        <v>254.78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156</v>
      </c>
      <c r="AU557" s="250" t="s">
        <v>92</v>
      </c>
      <c r="AV557" s="15" t="s">
        <v>154</v>
      </c>
      <c r="AW557" s="15" t="s">
        <v>36</v>
      </c>
      <c r="AX557" s="15" t="s">
        <v>90</v>
      </c>
      <c r="AY557" s="250" t="s">
        <v>148</v>
      </c>
    </row>
    <row r="558" spans="1:65" s="2" customFormat="1" ht="24" customHeight="1">
      <c r="A558" s="35"/>
      <c r="B558" s="36"/>
      <c r="C558" s="205" t="s">
        <v>461</v>
      </c>
      <c r="D558" s="205" t="s">
        <v>150</v>
      </c>
      <c r="E558" s="206" t="s">
        <v>462</v>
      </c>
      <c r="F558" s="207" t="s">
        <v>463</v>
      </c>
      <c r="G558" s="208" t="s">
        <v>174</v>
      </c>
      <c r="H558" s="209">
        <v>254.78</v>
      </c>
      <c r="I558" s="210"/>
      <c r="J558" s="211">
        <f>ROUND(I558*H558,2)</f>
        <v>0</v>
      </c>
      <c r="K558" s="207" t="s">
        <v>153</v>
      </c>
      <c r="L558" s="40"/>
      <c r="M558" s="212" t="s">
        <v>1</v>
      </c>
      <c r="N558" s="213" t="s">
        <v>47</v>
      </c>
      <c r="O558" s="72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16" t="s">
        <v>154</v>
      </c>
      <c r="AT558" s="216" t="s">
        <v>150</v>
      </c>
      <c r="AU558" s="216" t="s">
        <v>92</v>
      </c>
      <c r="AY558" s="18" t="s">
        <v>148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90</v>
      </c>
      <c r="BK558" s="217">
        <f>ROUND(I558*H558,2)</f>
        <v>0</v>
      </c>
      <c r="BL558" s="18" t="s">
        <v>154</v>
      </c>
      <c r="BM558" s="216" t="s">
        <v>464</v>
      </c>
    </row>
    <row r="559" spans="1:65" s="14" customFormat="1" ht="11.25">
      <c r="B559" s="229"/>
      <c r="C559" s="230"/>
      <c r="D559" s="220" t="s">
        <v>156</v>
      </c>
      <c r="E559" s="231" t="s">
        <v>1</v>
      </c>
      <c r="F559" s="232" t="s">
        <v>99</v>
      </c>
      <c r="G559" s="230"/>
      <c r="H559" s="233">
        <v>254.78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156</v>
      </c>
      <c r="AU559" s="239" t="s">
        <v>92</v>
      </c>
      <c r="AV559" s="14" t="s">
        <v>92</v>
      </c>
      <c r="AW559" s="14" t="s">
        <v>36</v>
      </c>
      <c r="AX559" s="14" t="s">
        <v>82</v>
      </c>
      <c r="AY559" s="239" t="s">
        <v>148</v>
      </c>
    </row>
    <row r="560" spans="1:65" s="15" customFormat="1" ht="11.25">
      <c r="B560" s="240"/>
      <c r="C560" s="241"/>
      <c r="D560" s="220" t="s">
        <v>156</v>
      </c>
      <c r="E560" s="242" t="s">
        <v>1</v>
      </c>
      <c r="F560" s="243" t="s">
        <v>163</v>
      </c>
      <c r="G560" s="241"/>
      <c r="H560" s="244">
        <v>254.78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156</v>
      </c>
      <c r="AU560" s="250" t="s">
        <v>92</v>
      </c>
      <c r="AV560" s="15" t="s">
        <v>154</v>
      </c>
      <c r="AW560" s="15" t="s">
        <v>36</v>
      </c>
      <c r="AX560" s="15" t="s">
        <v>90</v>
      </c>
      <c r="AY560" s="250" t="s">
        <v>148</v>
      </c>
    </row>
    <row r="561" spans="1:65" s="2" customFormat="1" ht="16.5" customHeight="1">
      <c r="A561" s="35"/>
      <c r="B561" s="36"/>
      <c r="C561" s="205" t="s">
        <v>465</v>
      </c>
      <c r="D561" s="205" t="s">
        <v>150</v>
      </c>
      <c r="E561" s="206" t="s">
        <v>466</v>
      </c>
      <c r="F561" s="207" t="s">
        <v>467</v>
      </c>
      <c r="G561" s="208" t="s">
        <v>236</v>
      </c>
      <c r="H561" s="209">
        <v>4</v>
      </c>
      <c r="I561" s="210"/>
      <c r="J561" s="211">
        <f>ROUND(I561*H561,2)</f>
        <v>0</v>
      </c>
      <c r="K561" s="207" t="s">
        <v>153</v>
      </c>
      <c r="L561" s="40"/>
      <c r="M561" s="212" t="s">
        <v>1</v>
      </c>
      <c r="N561" s="213" t="s">
        <v>47</v>
      </c>
      <c r="O561" s="72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6" t="s">
        <v>154</v>
      </c>
      <c r="AT561" s="216" t="s">
        <v>150</v>
      </c>
      <c r="AU561" s="216" t="s">
        <v>92</v>
      </c>
      <c r="AY561" s="18" t="s">
        <v>148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90</v>
      </c>
      <c r="BK561" s="217">
        <f>ROUND(I561*H561,2)</f>
        <v>0</v>
      </c>
      <c r="BL561" s="18" t="s">
        <v>154</v>
      </c>
      <c r="BM561" s="216" t="s">
        <v>468</v>
      </c>
    </row>
    <row r="562" spans="1:65" s="2" customFormat="1" ht="24" customHeight="1">
      <c r="A562" s="35"/>
      <c r="B562" s="36"/>
      <c r="C562" s="205" t="s">
        <v>469</v>
      </c>
      <c r="D562" s="205" t="s">
        <v>150</v>
      </c>
      <c r="E562" s="206" t="s">
        <v>470</v>
      </c>
      <c r="F562" s="207" t="s">
        <v>471</v>
      </c>
      <c r="G562" s="208" t="s">
        <v>236</v>
      </c>
      <c r="H562" s="209">
        <v>360</v>
      </c>
      <c r="I562" s="210"/>
      <c r="J562" s="211">
        <f>ROUND(I562*H562,2)</f>
        <v>0</v>
      </c>
      <c r="K562" s="207" t="s">
        <v>153</v>
      </c>
      <c r="L562" s="40"/>
      <c r="M562" s="212" t="s">
        <v>1</v>
      </c>
      <c r="N562" s="213" t="s">
        <v>47</v>
      </c>
      <c r="O562" s="72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16" t="s">
        <v>154</v>
      </c>
      <c r="AT562" s="216" t="s">
        <v>150</v>
      </c>
      <c r="AU562" s="216" t="s">
        <v>92</v>
      </c>
      <c r="AY562" s="18" t="s">
        <v>148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90</v>
      </c>
      <c r="BK562" s="217">
        <f>ROUND(I562*H562,2)</f>
        <v>0</v>
      </c>
      <c r="BL562" s="18" t="s">
        <v>154</v>
      </c>
      <c r="BM562" s="216" t="s">
        <v>472</v>
      </c>
    </row>
    <row r="563" spans="1:65" s="2" customFormat="1" ht="16.5" customHeight="1">
      <c r="A563" s="35"/>
      <c r="B563" s="36"/>
      <c r="C563" s="205" t="s">
        <v>473</v>
      </c>
      <c r="D563" s="205" t="s">
        <v>150</v>
      </c>
      <c r="E563" s="206" t="s">
        <v>474</v>
      </c>
      <c r="F563" s="207" t="s">
        <v>475</v>
      </c>
      <c r="G563" s="208" t="s">
        <v>236</v>
      </c>
      <c r="H563" s="209">
        <v>4</v>
      </c>
      <c r="I563" s="210"/>
      <c r="J563" s="211">
        <f>ROUND(I563*H563,2)</f>
        <v>0</v>
      </c>
      <c r="K563" s="207" t="s">
        <v>153</v>
      </c>
      <c r="L563" s="40"/>
      <c r="M563" s="212" t="s">
        <v>1</v>
      </c>
      <c r="N563" s="213" t="s">
        <v>47</v>
      </c>
      <c r="O563" s="72"/>
      <c r="P563" s="214">
        <f>O563*H563</f>
        <v>0</v>
      </c>
      <c r="Q563" s="214">
        <v>0</v>
      </c>
      <c r="R563" s="214">
        <f>Q563*H563</f>
        <v>0</v>
      </c>
      <c r="S563" s="214">
        <v>0</v>
      </c>
      <c r="T563" s="215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16" t="s">
        <v>154</v>
      </c>
      <c r="AT563" s="216" t="s">
        <v>150</v>
      </c>
      <c r="AU563" s="216" t="s">
        <v>92</v>
      </c>
      <c r="AY563" s="18" t="s">
        <v>148</v>
      </c>
      <c r="BE563" s="217">
        <f>IF(N563="základní",J563,0)</f>
        <v>0</v>
      </c>
      <c r="BF563" s="217">
        <f>IF(N563="snížená",J563,0)</f>
        <v>0</v>
      </c>
      <c r="BG563" s="217">
        <f>IF(N563="zákl. přenesená",J563,0)</f>
        <v>0</v>
      </c>
      <c r="BH563" s="217">
        <f>IF(N563="sníž. přenesená",J563,0)</f>
        <v>0</v>
      </c>
      <c r="BI563" s="217">
        <f>IF(N563="nulová",J563,0)</f>
        <v>0</v>
      </c>
      <c r="BJ563" s="18" t="s">
        <v>90</v>
      </c>
      <c r="BK563" s="217">
        <f>ROUND(I563*H563,2)</f>
        <v>0</v>
      </c>
      <c r="BL563" s="18" t="s">
        <v>154</v>
      </c>
      <c r="BM563" s="216" t="s">
        <v>476</v>
      </c>
    </row>
    <row r="564" spans="1:65" s="2" customFormat="1" ht="24" customHeight="1">
      <c r="A564" s="35"/>
      <c r="B564" s="36"/>
      <c r="C564" s="205" t="s">
        <v>477</v>
      </c>
      <c r="D564" s="205" t="s">
        <v>150</v>
      </c>
      <c r="E564" s="206" t="s">
        <v>478</v>
      </c>
      <c r="F564" s="207" t="s">
        <v>479</v>
      </c>
      <c r="G564" s="208" t="s">
        <v>97</v>
      </c>
      <c r="H564" s="209">
        <v>25</v>
      </c>
      <c r="I564" s="210"/>
      <c r="J564" s="211">
        <f>ROUND(I564*H564,2)</f>
        <v>0</v>
      </c>
      <c r="K564" s="207" t="s">
        <v>153</v>
      </c>
      <c r="L564" s="40"/>
      <c r="M564" s="212" t="s">
        <v>1</v>
      </c>
      <c r="N564" s="213" t="s">
        <v>47</v>
      </c>
      <c r="O564" s="72"/>
      <c r="P564" s="214">
        <f>O564*H564</f>
        <v>0</v>
      </c>
      <c r="Q564" s="214">
        <v>1.2999999999999999E-4</v>
      </c>
      <c r="R564" s="214">
        <f>Q564*H564</f>
        <v>3.2499999999999999E-3</v>
      </c>
      <c r="S564" s="214">
        <v>0</v>
      </c>
      <c r="T564" s="215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16" t="s">
        <v>154</v>
      </c>
      <c r="AT564" s="216" t="s">
        <v>150</v>
      </c>
      <c r="AU564" s="216" t="s">
        <v>92</v>
      </c>
      <c r="AY564" s="18" t="s">
        <v>148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90</v>
      </c>
      <c r="BK564" s="217">
        <f>ROUND(I564*H564,2)</f>
        <v>0</v>
      </c>
      <c r="BL564" s="18" t="s">
        <v>154</v>
      </c>
      <c r="BM564" s="216" t="s">
        <v>480</v>
      </c>
    </row>
    <row r="565" spans="1:65" s="2" customFormat="1" ht="24" customHeight="1">
      <c r="A565" s="35"/>
      <c r="B565" s="36"/>
      <c r="C565" s="205" t="s">
        <v>481</v>
      </c>
      <c r="D565" s="205" t="s">
        <v>150</v>
      </c>
      <c r="E565" s="206" t="s">
        <v>482</v>
      </c>
      <c r="F565" s="207" t="s">
        <v>483</v>
      </c>
      <c r="G565" s="208" t="s">
        <v>236</v>
      </c>
      <c r="H565" s="209">
        <v>3.5</v>
      </c>
      <c r="I565" s="210"/>
      <c r="J565" s="211">
        <f>ROUND(I565*H565,2)</f>
        <v>0</v>
      </c>
      <c r="K565" s="207" t="s">
        <v>1</v>
      </c>
      <c r="L565" s="40"/>
      <c r="M565" s="212" t="s">
        <v>1</v>
      </c>
      <c r="N565" s="213" t="s">
        <v>47</v>
      </c>
      <c r="O565" s="72"/>
      <c r="P565" s="214">
        <f>O565*H565</f>
        <v>0</v>
      </c>
      <c r="Q565" s="214">
        <v>1.8360000000000001E-2</v>
      </c>
      <c r="R565" s="214">
        <f>Q565*H565</f>
        <v>6.4260000000000012E-2</v>
      </c>
      <c r="S565" s="214">
        <v>0</v>
      </c>
      <c r="T565" s="215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16" t="s">
        <v>154</v>
      </c>
      <c r="AT565" s="216" t="s">
        <v>150</v>
      </c>
      <c r="AU565" s="216" t="s">
        <v>92</v>
      </c>
      <c r="AY565" s="18" t="s">
        <v>148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90</v>
      </c>
      <c r="BK565" s="217">
        <f>ROUND(I565*H565,2)</f>
        <v>0</v>
      </c>
      <c r="BL565" s="18" t="s">
        <v>154</v>
      </c>
      <c r="BM565" s="216" t="s">
        <v>484</v>
      </c>
    </row>
    <row r="566" spans="1:65" s="13" customFormat="1" ht="11.25">
      <c r="B566" s="218"/>
      <c r="C566" s="219"/>
      <c r="D566" s="220" t="s">
        <v>156</v>
      </c>
      <c r="E566" s="221" t="s">
        <v>1</v>
      </c>
      <c r="F566" s="222" t="s">
        <v>157</v>
      </c>
      <c r="G566" s="219"/>
      <c r="H566" s="221" t="s">
        <v>1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156</v>
      </c>
      <c r="AU566" s="228" t="s">
        <v>92</v>
      </c>
      <c r="AV566" s="13" t="s">
        <v>90</v>
      </c>
      <c r="AW566" s="13" t="s">
        <v>36</v>
      </c>
      <c r="AX566" s="13" t="s">
        <v>82</v>
      </c>
      <c r="AY566" s="228" t="s">
        <v>148</v>
      </c>
    </row>
    <row r="567" spans="1:65" s="13" customFormat="1" ht="11.25">
      <c r="B567" s="218"/>
      <c r="C567" s="219"/>
      <c r="D567" s="220" t="s">
        <v>156</v>
      </c>
      <c r="E567" s="221" t="s">
        <v>1</v>
      </c>
      <c r="F567" s="222" t="s">
        <v>485</v>
      </c>
      <c r="G567" s="219"/>
      <c r="H567" s="221" t="s">
        <v>1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156</v>
      </c>
      <c r="AU567" s="228" t="s">
        <v>92</v>
      </c>
      <c r="AV567" s="13" t="s">
        <v>90</v>
      </c>
      <c r="AW567" s="13" t="s">
        <v>36</v>
      </c>
      <c r="AX567" s="13" t="s">
        <v>82</v>
      </c>
      <c r="AY567" s="228" t="s">
        <v>148</v>
      </c>
    </row>
    <row r="568" spans="1:65" s="13" customFormat="1" ht="11.25">
      <c r="B568" s="218"/>
      <c r="C568" s="219"/>
      <c r="D568" s="220" t="s">
        <v>156</v>
      </c>
      <c r="E568" s="221" t="s">
        <v>1</v>
      </c>
      <c r="F568" s="222" t="s">
        <v>211</v>
      </c>
      <c r="G568" s="219"/>
      <c r="H568" s="221" t="s">
        <v>1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156</v>
      </c>
      <c r="AU568" s="228" t="s">
        <v>92</v>
      </c>
      <c r="AV568" s="13" t="s">
        <v>90</v>
      </c>
      <c r="AW568" s="13" t="s">
        <v>36</v>
      </c>
      <c r="AX568" s="13" t="s">
        <v>82</v>
      </c>
      <c r="AY568" s="228" t="s">
        <v>148</v>
      </c>
    </row>
    <row r="569" spans="1:65" s="13" customFormat="1" ht="11.25">
      <c r="B569" s="218"/>
      <c r="C569" s="219"/>
      <c r="D569" s="220" t="s">
        <v>156</v>
      </c>
      <c r="E569" s="221" t="s">
        <v>1</v>
      </c>
      <c r="F569" s="222" t="s">
        <v>486</v>
      </c>
      <c r="G569" s="219"/>
      <c r="H569" s="221" t="s">
        <v>1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156</v>
      </c>
      <c r="AU569" s="228" t="s">
        <v>92</v>
      </c>
      <c r="AV569" s="13" t="s">
        <v>90</v>
      </c>
      <c r="AW569" s="13" t="s">
        <v>36</v>
      </c>
      <c r="AX569" s="13" t="s">
        <v>82</v>
      </c>
      <c r="AY569" s="228" t="s">
        <v>148</v>
      </c>
    </row>
    <row r="570" spans="1:65" s="14" customFormat="1" ht="11.25">
      <c r="B570" s="229"/>
      <c r="C570" s="230"/>
      <c r="D570" s="220" t="s">
        <v>156</v>
      </c>
      <c r="E570" s="231" t="s">
        <v>1</v>
      </c>
      <c r="F570" s="232" t="s">
        <v>487</v>
      </c>
      <c r="G570" s="230"/>
      <c r="H570" s="233">
        <v>3.5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AT570" s="239" t="s">
        <v>156</v>
      </c>
      <c r="AU570" s="239" t="s">
        <v>92</v>
      </c>
      <c r="AV570" s="14" t="s">
        <v>92</v>
      </c>
      <c r="AW570" s="14" t="s">
        <v>36</v>
      </c>
      <c r="AX570" s="14" t="s">
        <v>82</v>
      </c>
      <c r="AY570" s="239" t="s">
        <v>148</v>
      </c>
    </row>
    <row r="571" spans="1:65" s="15" customFormat="1" ht="11.25">
      <c r="B571" s="240"/>
      <c r="C571" s="241"/>
      <c r="D571" s="220" t="s">
        <v>156</v>
      </c>
      <c r="E571" s="242" t="s">
        <v>1</v>
      </c>
      <c r="F571" s="243" t="s">
        <v>163</v>
      </c>
      <c r="G571" s="241"/>
      <c r="H571" s="244">
        <v>3.5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156</v>
      </c>
      <c r="AU571" s="250" t="s">
        <v>92</v>
      </c>
      <c r="AV571" s="15" t="s">
        <v>154</v>
      </c>
      <c r="AW571" s="15" t="s">
        <v>36</v>
      </c>
      <c r="AX571" s="15" t="s">
        <v>90</v>
      </c>
      <c r="AY571" s="250" t="s">
        <v>148</v>
      </c>
    </row>
    <row r="572" spans="1:65" s="2" customFormat="1" ht="24" customHeight="1">
      <c r="A572" s="35"/>
      <c r="B572" s="36"/>
      <c r="C572" s="205" t="s">
        <v>488</v>
      </c>
      <c r="D572" s="205" t="s">
        <v>150</v>
      </c>
      <c r="E572" s="206" t="s">
        <v>489</v>
      </c>
      <c r="F572" s="207" t="s">
        <v>490</v>
      </c>
      <c r="G572" s="208" t="s">
        <v>174</v>
      </c>
      <c r="H572" s="209">
        <v>3.12</v>
      </c>
      <c r="I572" s="210"/>
      <c r="J572" s="211">
        <f>ROUND(I572*H572,2)</f>
        <v>0</v>
      </c>
      <c r="K572" s="207" t="s">
        <v>153</v>
      </c>
      <c r="L572" s="40"/>
      <c r="M572" s="212" t="s">
        <v>1</v>
      </c>
      <c r="N572" s="213" t="s">
        <v>47</v>
      </c>
      <c r="O572" s="72"/>
      <c r="P572" s="214">
        <f>O572*H572</f>
        <v>0</v>
      </c>
      <c r="Q572" s="214">
        <v>0</v>
      </c>
      <c r="R572" s="214">
        <f>Q572*H572</f>
        <v>0</v>
      </c>
      <c r="S572" s="214">
        <v>1.8</v>
      </c>
      <c r="T572" s="215">
        <f>S572*H572</f>
        <v>5.6160000000000005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6" t="s">
        <v>154</v>
      </c>
      <c r="AT572" s="216" t="s">
        <v>150</v>
      </c>
      <c r="AU572" s="216" t="s">
        <v>92</v>
      </c>
      <c r="AY572" s="18" t="s">
        <v>148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90</v>
      </c>
      <c r="BK572" s="217">
        <f>ROUND(I572*H572,2)</f>
        <v>0</v>
      </c>
      <c r="BL572" s="18" t="s">
        <v>154</v>
      </c>
      <c r="BM572" s="216" t="s">
        <v>491</v>
      </c>
    </row>
    <row r="573" spans="1:65" s="13" customFormat="1" ht="11.25">
      <c r="B573" s="218"/>
      <c r="C573" s="219"/>
      <c r="D573" s="220" t="s">
        <v>156</v>
      </c>
      <c r="E573" s="221" t="s">
        <v>1</v>
      </c>
      <c r="F573" s="222" t="s">
        <v>157</v>
      </c>
      <c r="G573" s="219"/>
      <c r="H573" s="221" t="s">
        <v>1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156</v>
      </c>
      <c r="AU573" s="228" t="s">
        <v>92</v>
      </c>
      <c r="AV573" s="13" t="s">
        <v>90</v>
      </c>
      <c r="AW573" s="13" t="s">
        <v>36</v>
      </c>
      <c r="AX573" s="13" t="s">
        <v>82</v>
      </c>
      <c r="AY573" s="228" t="s">
        <v>148</v>
      </c>
    </row>
    <row r="574" spans="1:65" s="13" customFormat="1" ht="11.25">
      <c r="B574" s="218"/>
      <c r="C574" s="219"/>
      <c r="D574" s="220" t="s">
        <v>156</v>
      </c>
      <c r="E574" s="221" t="s">
        <v>1</v>
      </c>
      <c r="F574" s="222" t="s">
        <v>492</v>
      </c>
      <c r="G574" s="219"/>
      <c r="H574" s="221" t="s">
        <v>1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156</v>
      </c>
      <c r="AU574" s="228" t="s">
        <v>92</v>
      </c>
      <c r="AV574" s="13" t="s">
        <v>90</v>
      </c>
      <c r="AW574" s="13" t="s">
        <v>36</v>
      </c>
      <c r="AX574" s="13" t="s">
        <v>82</v>
      </c>
      <c r="AY574" s="228" t="s">
        <v>148</v>
      </c>
    </row>
    <row r="575" spans="1:65" s="13" customFormat="1" ht="11.25">
      <c r="B575" s="218"/>
      <c r="C575" s="219"/>
      <c r="D575" s="220" t="s">
        <v>156</v>
      </c>
      <c r="E575" s="221" t="s">
        <v>1</v>
      </c>
      <c r="F575" s="222" t="s">
        <v>493</v>
      </c>
      <c r="G575" s="219"/>
      <c r="H575" s="221" t="s">
        <v>1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156</v>
      </c>
      <c r="AU575" s="228" t="s">
        <v>92</v>
      </c>
      <c r="AV575" s="13" t="s">
        <v>90</v>
      </c>
      <c r="AW575" s="13" t="s">
        <v>36</v>
      </c>
      <c r="AX575" s="13" t="s">
        <v>82</v>
      </c>
      <c r="AY575" s="228" t="s">
        <v>148</v>
      </c>
    </row>
    <row r="576" spans="1:65" s="14" customFormat="1" ht="11.25">
      <c r="B576" s="229"/>
      <c r="C576" s="230"/>
      <c r="D576" s="220" t="s">
        <v>156</v>
      </c>
      <c r="E576" s="231" t="s">
        <v>1</v>
      </c>
      <c r="F576" s="232" t="s">
        <v>494</v>
      </c>
      <c r="G576" s="230"/>
      <c r="H576" s="233">
        <v>3.12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156</v>
      </c>
      <c r="AU576" s="239" t="s">
        <v>92</v>
      </c>
      <c r="AV576" s="14" t="s">
        <v>92</v>
      </c>
      <c r="AW576" s="14" t="s">
        <v>36</v>
      </c>
      <c r="AX576" s="14" t="s">
        <v>82</v>
      </c>
      <c r="AY576" s="239" t="s">
        <v>148</v>
      </c>
    </row>
    <row r="577" spans="1:65" s="15" customFormat="1" ht="11.25">
      <c r="B577" s="240"/>
      <c r="C577" s="241"/>
      <c r="D577" s="220" t="s">
        <v>156</v>
      </c>
      <c r="E577" s="242" t="s">
        <v>1</v>
      </c>
      <c r="F577" s="243" t="s">
        <v>163</v>
      </c>
      <c r="G577" s="241"/>
      <c r="H577" s="244">
        <v>3.12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156</v>
      </c>
      <c r="AU577" s="250" t="s">
        <v>92</v>
      </c>
      <c r="AV577" s="15" t="s">
        <v>154</v>
      </c>
      <c r="AW577" s="15" t="s">
        <v>36</v>
      </c>
      <c r="AX577" s="15" t="s">
        <v>90</v>
      </c>
      <c r="AY577" s="250" t="s">
        <v>148</v>
      </c>
    </row>
    <row r="578" spans="1:65" s="2" customFormat="1" ht="16.5" customHeight="1">
      <c r="A578" s="35"/>
      <c r="B578" s="36"/>
      <c r="C578" s="205" t="s">
        <v>495</v>
      </c>
      <c r="D578" s="205" t="s">
        <v>150</v>
      </c>
      <c r="E578" s="206" t="s">
        <v>496</v>
      </c>
      <c r="F578" s="207" t="s">
        <v>497</v>
      </c>
      <c r="G578" s="208" t="s">
        <v>236</v>
      </c>
      <c r="H578" s="209">
        <v>46.2</v>
      </c>
      <c r="I578" s="210"/>
      <c r="J578" s="211">
        <f>ROUND(I578*H578,2)</f>
        <v>0</v>
      </c>
      <c r="K578" s="207" t="s">
        <v>153</v>
      </c>
      <c r="L578" s="40"/>
      <c r="M578" s="212" t="s">
        <v>1</v>
      </c>
      <c r="N578" s="213" t="s">
        <v>47</v>
      </c>
      <c r="O578" s="72"/>
      <c r="P578" s="214">
        <f>O578*H578</f>
        <v>0</v>
      </c>
      <c r="Q578" s="214">
        <v>0</v>
      </c>
      <c r="R578" s="214">
        <f>Q578*H578</f>
        <v>0</v>
      </c>
      <c r="S578" s="214">
        <v>7.2999999999999995E-2</v>
      </c>
      <c r="T578" s="215">
        <f>S578*H578</f>
        <v>3.3725999999999998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6" t="s">
        <v>154</v>
      </c>
      <c r="AT578" s="216" t="s">
        <v>150</v>
      </c>
      <c r="AU578" s="216" t="s">
        <v>92</v>
      </c>
      <c r="AY578" s="18" t="s">
        <v>148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90</v>
      </c>
      <c r="BK578" s="217">
        <f>ROUND(I578*H578,2)</f>
        <v>0</v>
      </c>
      <c r="BL578" s="18" t="s">
        <v>154</v>
      </c>
      <c r="BM578" s="216" t="s">
        <v>498</v>
      </c>
    </row>
    <row r="579" spans="1:65" s="13" customFormat="1" ht="11.25">
      <c r="B579" s="218"/>
      <c r="C579" s="219"/>
      <c r="D579" s="220" t="s">
        <v>156</v>
      </c>
      <c r="E579" s="221" t="s">
        <v>1</v>
      </c>
      <c r="F579" s="222" t="s">
        <v>160</v>
      </c>
      <c r="G579" s="219"/>
      <c r="H579" s="221" t="s">
        <v>1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156</v>
      </c>
      <c r="AU579" s="228" t="s">
        <v>92</v>
      </c>
      <c r="AV579" s="13" t="s">
        <v>90</v>
      </c>
      <c r="AW579" s="13" t="s">
        <v>36</v>
      </c>
      <c r="AX579" s="13" t="s">
        <v>82</v>
      </c>
      <c r="AY579" s="228" t="s">
        <v>148</v>
      </c>
    </row>
    <row r="580" spans="1:65" s="14" customFormat="1" ht="11.25">
      <c r="B580" s="229"/>
      <c r="C580" s="230"/>
      <c r="D580" s="220" t="s">
        <v>156</v>
      </c>
      <c r="E580" s="231" t="s">
        <v>1</v>
      </c>
      <c r="F580" s="232" t="s">
        <v>499</v>
      </c>
      <c r="G580" s="230"/>
      <c r="H580" s="233">
        <v>46.2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156</v>
      </c>
      <c r="AU580" s="239" t="s">
        <v>92</v>
      </c>
      <c r="AV580" s="14" t="s">
        <v>92</v>
      </c>
      <c r="AW580" s="14" t="s">
        <v>36</v>
      </c>
      <c r="AX580" s="14" t="s">
        <v>82</v>
      </c>
      <c r="AY580" s="239" t="s">
        <v>148</v>
      </c>
    </row>
    <row r="581" spans="1:65" s="15" customFormat="1" ht="11.25">
      <c r="B581" s="240"/>
      <c r="C581" s="241"/>
      <c r="D581" s="220" t="s">
        <v>156</v>
      </c>
      <c r="E581" s="242" t="s">
        <v>1</v>
      </c>
      <c r="F581" s="243" t="s">
        <v>163</v>
      </c>
      <c r="G581" s="241"/>
      <c r="H581" s="244">
        <v>46.2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156</v>
      </c>
      <c r="AU581" s="250" t="s">
        <v>92</v>
      </c>
      <c r="AV581" s="15" t="s">
        <v>154</v>
      </c>
      <c r="AW581" s="15" t="s">
        <v>36</v>
      </c>
      <c r="AX581" s="15" t="s">
        <v>90</v>
      </c>
      <c r="AY581" s="250" t="s">
        <v>148</v>
      </c>
    </row>
    <row r="582" spans="1:65" s="2" customFormat="1" ht="36" customHeight="1">
      <c r="A582" s="35"/>
      <c r="B582" s="36"/>
      <c r="C582" s="205" t="s">
        <v>500</v>
      </c>
      <c r="D582" s="205" t="s">
        <v>150</v>
      </c>
      <c r="E582" s="206" t="s">
        <v>501</v>
      </c>
      <c r="F582" s="207" t="s">
        <v>502</v>
      </c>
      <c r="G582" s="208" t="s">
        <v>174</v>
      </c>
      <c r="H582" s="209">
        <v>12.775</v>
      </c>
      <c r="I582" s="210"/>
      <c r="J582" s="211">
        <f>ROUND(I582*H582,2)</f>
        <v>0</v>
      </c>
      <c r="K582" s="207" t="s">
        <v>153</v>
      </c>
      <c r="L582" s="40"/>
      <c r="M582" s="212" t="s">
        <v>1</v>
      </c>
      <c r="N582" s="213" t="s">
        <v>47</v>
      </c>
      <c r="O582" s="72"/>
      <c r="P582" s="214">
        <f>O582*H582</f>
        <v>0</v>
      </c>
      <c r="Q582" s="214">
        <v>0</v>
      </c>
      <c r="R582" s="214">
        <f>Q582*H582</f>
        <v>0</v>
      </c>
      <c r="S582" s="214">
        <v>2.2000000000000002</v>
      </c>
      <c r="T582" s="215">
        <f>S582*H582</f>
        <v>28.105000000000004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16" t="s">
        <v>154</v>
      </c>
      <c r="AT582" s="216" t="s">
        <v>150</v>
      </c>
      <c r="AU582" s="216" t="s">
        <v>92</v>
      </c>
      <c r="AY582" s="18" t="s">
        <v>148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90</v>
      </c>
      <c r="BK582" s="217">
        <f>ROUND(I582*H582,2)</f>
        <v>0</v>
      </c>
      <c r="BL582" s="18" t="s">
        <v>154</v>
      </c>
      <c r="BM582" s="216" t="s">
        <v>503</v>
      </c>
    </row>
    <row r="583" spans="1:65" s="13" customFormat="1" ht="11.25">
      <c r="B583" s="218"/>
      <c r="C583" s="219"/>
      <c r="D583" s="220" t="s">
        <v>156</v>
      </c>
      <c r="E583" s="221" t="s">
        <v>1</v>
      </c>
      <c r="F583" s="222" t="s">
        <v>157</v>
      </c>
      <c r="G583" s="219"/>
      <c r="H583" s="221" t="s">
        <v>1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156</v>
      </c>
      <c r="AU583" s="228" t="s">
        <v>92</v>
      </c>
      <c r="AV583" s="13" t="s">
        <v>90</v>
      </c>
      <c r="AW583" s="13" t="s">
        <v>36</v>
      </c>
      <c r="AX583" s="13" t="s">
        <v>82</v>
      </c>
      <c r="AY583" s="228" t="s">
        <v>148</v>
      </c>
    </row>
    <row r="584" spans="1:65" s="13" customFormat="1" ht="11.25">
      <c r="B584" s="218"/>
      <c r="C584" s="219"/>
      <c r="D584" s="220" t="s">
        <v>156</v>
      </c>
      <c r="E584" s="221" t="s">
        <v>1</v>
      </c>
      <c r="F584" s="222" t="s">
        <v>492</v>
      </c>
      <c r="G584" s="219"/>
      <c r="H584" s="221" t="s">
        <v>1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156</v>
      </c>
      <c r="AU584" s="228" t="s">
        <v>92</v>
      </c>
      <c r="AV584" s="13" t="s">
        <v>90</v>
      </c>
      <c r="AW584" s="13" t="s">
        <v>36</v>
      </c>
      <c r="AX584" s="13" t="s">
        <v>82</v>
      </c>
      <c r="AY584" s="228" t="s">
        <v>148</v>
      </c>
    </row>
    <row r="585" spans="1:65" s="13" customFormat="1" ht="11.25">
      <c r="B585" s="218"/>
      <c r="C585" s="219"/>
      <c r="D585" s="220" t="s">
        <v>156</v>
      </c>
      <c r="E585" s="221" t="s">
        <v>1</v>
      </c>
      <c r="F585" s="222" t="s">
        <v>504</v>
      </c>
      <c r="G585" s="219"/>
      <c r="H585" s="221" t="s">
        <v>1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156</v>
      </c>
      <c r="AU585" s="228" t="s">
        <v>92</v>
      </c>
      <c r="AV585" s="13" t="s">
        <v>90</v>
      </c>
      <c r="AW585" s="13" t="s">
        <v>36</v>
      </c>
      <c r="AX585" s="13" t="s">
        <v>82</v>
      </c>
      <c r="AY585" s="228" t="s">
        <v>148</v>
      </c>
    </row>
    <row r="586" spans="1:65" s="14" customFormat="1" ht="11.25">
      <c r="B586" s="229"/>
      <c r="C586" s="230"/>
      <c r="D586" s="220" t="s">
        <v>156</v>
      </c>
      <c r="E586" s="231" t="s">
        <v>1</v>
      </c>
      <c r="F586" s="232" t="s">
        <v>505</v>
      </c>
      <c r="G586" s="230"/>
      <c r="H586" s="233">
        <v>6.85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156</v>
      </c>
      <c r="AU586" s="239" t="s">
        <v>92</v>
      </c>
      <c r="AV586" s="14" t="s">
        <v>92</v>
      </c>
      <c r="AW586" s="14" t="s">
        <v>36</v>
      </c>
      <c r="AX586" s="14" t="s">
        <v>82</v>
      </c>
      <c r="AY586" s="239" t="s">
        <v>148</v>
      </c>
    </row>
    <row r="587" spans="1:65" s="14" customFormat="1" ht="11.25">
      <c r="B587" s="229"/>
      <c r="C587" s="230"/>
      <c r="D587" s="220" t="s">
        <v>156</v>
      </c>
      <c r="E587" s="231" t="s">
        <v>1</v>
      </c>
      <c r="F587" s="232" t="s">
        <v>506</v>
      </c>
      <c r="G587" s="230"/>
      <c r="H587" s="233">
        <v>1.65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AT587" s="239" t="s">
        <v>156</v>
      </c>
      <c r="AU587" s="239" t="s">
        <v>92</v>
      </c>
      <c r="AV587" s="14" t="s">
        <v>92</v>
      </c>
      <c r="AW587" s="14" t="s">
        <v>36</v>
      </c>
      <c r="AX587" s="14" t="s">
        <v>82</v>
      </c>
      <c r="AY587" s="239" t="s">
        <v>148</v>
      </c>
    </row>
    <row r="588" spans="1:65" s="13" customFormat="1" ht="11.25">
      <c r="B588" s="218"/>
      <c r="C588" s="219"/>
      <c r="D588" s="220" t="s">
        <v>156</v>
      </c>
      <c r="E588" s="221" t="s">
        <v>1</v>
      </c>
      <c r="F588" s="222" t="s">
        <v>507</v>
      </c>
      <c r="G588" s="219"/>
      <c r="H588" s="221" t="s">
        <v>1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156</v>
      </c>
      <c r="AU588" s="228" t="s">
        <v>92</v>
      </c>
      <c r="AV588" s="13" t="s">
        <v>90</v>
      </c>
      <c r="AW588" s="13" t="s">
        <v>36</v>
      </c>
      <c r="AX588" s="13" t="s">
        <v>82</v>
      </c>
      <c r="AY588" s="228" t="s">
        <v>148</v>
      </c>
    </row>
    <row r="589" spans="1:65" s="14" customFormat="1" ht="11.25">
      <c r="B589" s="229"/>
      <c r="C589" s="230"/>
      <c r="D589" s="220" t="s">
        <v>156</v>
      </c>
      <c r="E589" s="231" t="s">
        <v>1</v>
      </c>
      <c r="F589" s="232" t="s">
        <v>508</v>
      </c>
      <c r="G589" s="230"/>
      <c r="H589" s="233">
        <v>4.2750000000000004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AT589" s="239" t="s">
        <v>156</v>
      </c>
      <c r="AU589" s="239" t="s">
        <v>92</v>
      </c>
      <c r="AV589" s="14" t="s">
        <v>92</v>
      </c>
      <c r="AW589" s="14" t="s">
        <v>36</v>
      </c>
      <c r="AX589" s="14" t="s">
        <v>82</v>
      </c>
      <c r="AY589" s="239" t="s">
        <v>148</v>
      </c>
    </row>
    <row r="590" spans="1:65" s="15" customFormat="1" ht="11.25">
      <c r="B590" s="240"/>
      <c r="C590" s="241"/>
      <c r="D590" s="220" t="s">
        <v>156</v>
      </c>
      <c r="E590" s="242" t="s">
        <v>1</v>
      </c>
      <c r="F590" s="243" t="s">
        <v>163</v>
      </c>
      <c r="G590" s="241"/>
      <c r="H590" s="244">
        <v>12.775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156</v>
      </c>
      <c r="AU590" s="250" t="s">
        <v>92</v>
      </c>
      <c r="AV590" s="15" t="s">
        <v>154</v>
      </c>
      <c r="AW590" s="15" t="s">
        <v>36</v>
      </c>
      <c r="AX590" s="15" t="s">
        <v>90</v>
      </c>
      <c r="AY590" s="250" t="s">
        <v>148</v>
      </c>
    </row>
    <row r="591" spans="1:65" s="2" customFormat="1" ht="24" customHeight="1">
      <c r="A591" s="35"/>
      <c r="B591" s="36"/>
      <c r="C591" s="205" t="s">
        <v>509</v>
      </c>
      <c r="D591" s="205" t="s">
        <v>150</v>
      </c>
      <c r="E591" s="206" t="s">
        <v>510</v>
      </c>
      <c r="F591" s="207" t="s">
        <v>511</v>
      </c>
      <c r="G591" s="208" t="s">
        <v>174</v>
      </c>
      <c r="H591" s="209">
        <v>0.251</v>
      </c>
      <c r="I591" s="210"/>
      <c r="J591" s="211">
        <f>ROUND(I591*H591,2)</f>
        <v>0</v>
      </c>
      <c r="K591" s="207" t="s">
        <v>153</v>
      </c>
      <c r="L591" s="40"/>
      <c r="M591" s="212" t="s">
        <v>1</v>
      </c>
      <c r="N591" s="213" t="s">
        <v>47</v>
      </c>
      <c r="O591" s="72"/>
      <c r="P591" s="214">
        <f>O591*H591</f>
        <v>0</v>
      </c>
      <c r="Q591" s="214">
        <v>0</v>
      </c>
      <c r="R591" s="214">
        <f>Q591*H591</f>
        <v>0</v>
      </c>
      <c r="S591" s="214">
        <v>2.2000000000000002</v>
      </c>
      <c r="T591" s="215">
        <f>S591*H591</f>
        <v>0.55220000000000002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6" t="s">
        <v>154</v>
      </c>
      <c r="AT591" s="216" t="s">
        <v>150</v>
      </c>
      <c r="AU591" s="216" t="s">
        <v>92</v>
      </c>
      <c r="AY591" s="18" t="s">
        <v>148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90</v>
      </c>
      <c r="BK591" s="217">
        <f>ROUND(I591*H591,2)</f>
        <v>0</v>
      </c>
      <c r="BL591" s="18" t="s">
        <v>154</v>
      </c>
      <c r="BM591" s="216" t="s">
        <v>512</v>
      </c>
    </row>
    <row r="592" spans="1:65" s="13" customFormat="1" ht="11.25">
      <c r="B592" s="218"/>
      <c r="C592" s="219"/>
      <c r="D592" s="220" t="s">
        <v>156</v>
      </c>
      <c r="E592" s="221" t="s">
        <v>1</v>
      </c>
      <c r="F592" s="222" t="s">
        <v>157</v>
      </c>
      <c r="G592" s="219"/>
      <c r="H592" s="221" t="s">
        <v>1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156</v>
      </c>
      <c r="AU592" s="228" t="s">
        <v>92</v>
      </c>
      <c r="AV592" s="13" t="s">
        <v>90</v>
      </c>
      <c r="AW592" s="13" t="s">
        <v>36</v>
      </c>
      <c r="AX592" s="13" t="s">
        <v>82</v>
      </c>
      <c r="AY592" s="228" t="s">
        <v>148</v>
      </c>
    </row>
    <row r="593" spans="1:65" s="13" customFormat="1" ht="11.25">
      <c r="B593" s="218"/>
      <c r="C593" s="219"/>
      <c r="D593" s="220" t="s">
        <v>156</v>
      </c>
      <c r="E593" s="221" t="s">
        <v>1</v>
      </c>
      <c r="F593" s="222" t="s">
        <v>492</v>
      </c>
      <c r="G593" s="219"/>
      <c r="H593" s="221" t="s">
        <v>1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156</v>
      </c>
      <c r="AU593" s="228" t="s">
        <v>92</v>
      </c>
      <c r="AV593" s="13" t="s">
        <v>90</v>
      </c>
      <c r="AW593" s="13" t="s">
        <v>36</v>
      </c>
      <c r="AX593" s="13" t="s">
        <v>82</v>
      </c>
      <c r="AY593" s="228" t="s">
        <v>148</v>
      </c>
    </row>
    <row r="594" spans="1:65" s="13" customFormat="1" ht="11.25">
      <c r="B594" s="218"/>
      <c r="C594" s="219"/>
      <c r="D594" s="220" t="s">
        <v>156</v>
      </c>
      <c r="E594" s="221" t="s">
        <v>1</v>
      </c>
      <c r="F594" s="222" t="s">
        <v>504</v>
      </c>
      <c r="G594" s="219"/>
      <c r="H594" s="221" t="s">
        <v>1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156</v>
      </c>
      <c r="AU594" s="228" t="s">
        <v>92</v>
      </c>
      <c r="AV594" s="13" t="s">
        <v>90</v>
      </c>
      <c r="AW594" s="13" t="s">
        <v>36</v>
      </c>
      <c r="AX594" s="13" t="s">
        <v>82</v>
      </c>
      <c r="AY594" s="228" t="s">
        <v>148</v>
      </c>
    </row>
    <row r="595" spans="1:65" s="14" customFormat="1" ht="11.25">
      <c r="B595" s="229"/>
      <c r="C595" s="230"/>
      <c r="D595" s="220" t="s">
        <v>156</v>
      </c>
      <c r="E595" s="231" t="s">
        <v>1</v>
      </c>
      <c r="F595" s="232" t="s">
        <v>513</v>
      </c>
      <c r="G595" s="230"/>
      <c r="H595" s="233">
        <v>0.251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AT595" s="239" t="s">
        <v>156</v>
      </c>
      <c r="AU595" s="239" t="s">
        <v>92</v>
      </c>
      <c r="AV595" s="14" t="s">
        <v>92</v>
      </c>
      <c r="AW595" s="14" t="s">
        <v>36</v>
      </c>
      <c r="AX595" s="14" t="s">
        <v>82</v>
      </c>
      <c r="AY595" s="239" t="s">
        <v>148</v>
      </c>
    </row>
    <row r="596" spans="1:65" s="15" customFormat="1" ht="11.25">
      <c r="B596" s="240"/>
      <c r="C596" s="241"/>
      <c r="D596" s="220" t="s">
        <v>156</v>
      </c>
      <c r="E596" s="242" t="s">
        <v>1</v>
      </c>
      <c r="F596" s="243" t="s">
        <v>163</v>
      </c>
      <c r="G596" s="241"/>
      <c r="H596" s="244">
        <v>0.251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AT596" s="250" t="s">
        <v>156</v>
      </c>
      <c r="AU596" s="250" t="s">
        <v>92</v>
      </c>
      <c r="AV596" s="15" t="s">
        <v>154</v>
      </c>
      <c r="AW596" s="15" t="s">
        <v>36</v>
      </c>
      <c r="AX596" s="15" t="s">
        <v>90</v>
      </c>
      <c r="AY596" s="250" t="s">
        <v>148</v>
      </c>
    </row>
    <row r="597" spans="1:65" s="2" customFormat="1" ht="24" customHeight="1">
      <c r="A597" s="35"/>
      <c r="B597" s="36"/>
      <c r="C597" s="205" t="s">
        <v>514</v>
      </c>
      <c r="D597" s="205" t="s">
        <v>150</v>
      </c>
      <c r="E597" s="206" t="s">
        <v>515</v>
      </c>
      <c r="F597" s="207" t="s">
        <v>516</v>
      </c>
      <c r="G597" s="208" t="s">
        <v>174</v>
      </c>
      <c r="H597" s="209">
        <v>2.3140000000000001</v>
      </c>
      <c r="I597" s="210"/>
      <c r="J597" s="211">
        <f>ROUND(I597*H597,2)</f>
        <v>0</v>
      </c>
      <c r="K597" s="207" t="s">
        <v>153</v>
      </c>
      <c r="L597" s="40"/>
      <c r="M597" s="212" t="s">
        <v>1</v>
      </c>
      <c r="N597" s="213" t="s">
        <v>47</v>
      </c>
      <c r="O597" s="72"/>
      <c r="P597" s="214">
        <f>O597*H597</f>
        <v>0</v>
      </c>
      <c r="Q597" s="214">
        <v>0</v>
      </c>
      <c r="R597" s="214">
        <f>Q597*H597</f>
        <v>0</v>
      </c>
      <c r="S597" s="214">
        <v>2.2000000000000002</v>
      </c>
      <c r="T597" s="215">
        <f>S597*H597</f>
        <v>5.0908000000000007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16" t="s">
        <v>154</v>
      </c>
      <c r="AT597" s="216" t="s">
        <v>150</v>
      </c>
      <c r="AU597" s="216" t="s">
        <v>92</v>
      </c>
      <c r="AY597" s="18" t="s">
        <v>148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90</v>
      </c>
      <c r="BK597" s="217">
        <f>ROUND(I597*H597,2)</f>
        <v>0</v>
      </c>
      <c r="BL597" s="18" t="s">
        <v>154</v>
      </c>
      <c r="BM597" s="216" t="s">
        <v>517</v>
      </c>
    </row>
    <row r="598" spans="1:65" s="13" customFormat="1" ht="11.25">
      <c r="B598" s="218"/>
      <c r="C598" s="219"/>
      <c r="D598" s="220" t="s">
        <v>156</v>
      </c>
      <c r="E598" s="221" t="s">
        <v>1</v>
      </c>
      <c r="F598" s="222" t="s">
        <v>157</v>
      </c>
      <c r="G598" s="219"/>
      <c r="H598" s="221" t="s">
        <v>1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156</v>
      </c>
      <c r="AU598" s="228" t="s">
        <v>92</v>
      </c>
      <c r="AV598" s="13" t="s">
        <v>90</v>
      </c>
      <c r="AW598" s="13" t="s">
        <v>36</v>
      </c>
      <c r="AX598" s="13" t="s">
        <v>82</v>
      </c>
      <c r="AY598" s="228" t="s">
        <v>148</v>
      </c>
    </row>
    <row r="599" spans="1:65" s="13" customFormat="1" ht="11.25">
      <c r="B599" s="218"/>
      <c r="C599" s="219"/>
      <c r="D599" s="220" t="s">
        <v>156</v>
      </c>
      <c r="E599" s="221" t="s">
        <v>1</v>
      </c>
      <c r="F599" s="222" t="s">
        <v>492</v>
      </c>
      <c r="G599" s="219"/>
      <c r="H599" s="221" t="s">
        <v>1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156</v>
      </c>
      <c r="AU599" s="228" t="s">
        <v>92</v>
      </c>
      <c r="AV599" s="13" t="s">
        <v>90</v>
      </c>
      <c r="AW599" s="13" t="s">
        <v>36</v>
      </c>
      <c r="AX599" s="13" t="s">
        <v>82</v>
      </c>
      <c r="AY599" s="228" t="s">
        <v>148</v>
      </c>
    </row>
    <row r="600" spans="1:65" s="13" customFormat="1" ht="11.25">
      <c r="B600" s="218"/>
      <c r="C600" s="219"/>
      <c r="D600" s="220" t="s">
        <v>156</v>
      </c>
      <c r="E600" s="221" t="s">
        <v>1</v>
      </c>
      <c r="F600" s="222" t="s">
        <v>160</v>
      </c>
      <c r="G600" s="219"/>
      <c r="H600" s="221" t="s">
        <v>1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156</v>
      </c>
      <c r="AU600" s="228" t="s">
        <v>92</v>
      </c>
      <c r="AV600" s="13" t="s">
        <v>90</v>
      </c>
      <c r="AW600" s="13" t="s">
        <v>36</v>
      </c>
      <c r="AX600" s="13" t="s">
        <v>82</v>
      </c>
      <c r="AY600" s="228" t="s">
        <v>148</v>
      </c>
    </row>
    <row r="601" spans="1:65" s="14" customFormat="1" ht="11.25">
      <c r="B601" s="229"/>
      <c r="C601" s="230"/>
      <c r="D601" s="220" t="s">
        <v>156</v>
      </c>
      <c r="E601" s="231" t="s">
        <v>1</v>
      </c>
      <c r="F601" s="232" t="s">
        <v>406</v>
      </c>
      <c r="G601" s="230"/>
      <c r="H601" s="233">
        <v>2.1829999999999998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156</v>
      </c>
      <c r="AU601" s="239" t="s">
        <v>92</v>
      </c>
      <c r="AV601" s="14" t="s">
        <v>92</v>
      </c>
      <c r="AW601" s="14" t="s">
        <v>36</v>
      </c>
      <c r="AX601" s="14" t="s">
        <v>82</v>
      </c>
      <c r="AY601" s="239" t="s">
        <v>148</v>
      </c>
    </row>
    <row r="602" spans="1:65" s="14" customFormat="1" ht="11.25">
      <c r="B602" s="229"/>
      <c r="C602" s="230"/>
      <c r="D602" s="220" t="s">
        <v>156</v>
      </c>
      <c r="E602" s="231" t="s">
        <v>1</v>
      </c>
      <c r="F602" s="232" t="s">
        <v>407</v>
      </c>
      <c r="G602" s="230"/>
      <c r="H602" s="233">
        <v>0.13100000000000001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156</v>
      </c>
      <c r="AU602" s="239" t="s">
        <v>92</v>
      </c>
      <c r="AV602" s="14" t="s">
        <v>92</v>
      </c>
      <c r="AW602" s="14" t="s">
        <v>36</v>
      </c>
      <c r="AX602" s="14" t="s">
        <v>82</v>
      </c>
      <c r="AY602" s="239" t="s">
        <v>148</v>
      </c>
    </row>
    <row r="603" spans="1:65" s="15" customFormat="1" ht="11.25">
      <c r="B603" s="240"/>
      <c r="C603" s="241"/>
      <c r="D603" s="220" t="s">
        <v>156</v>
      </c>
      <c r="E603" s="242" t="s">
        <v>1</v>
      </c>
      <c r="F603" s="243" t="s">
        <v>163</v>
      </c>
      <c r="G603" s="241"/>
      <c r="H603" s="244">
        <v>2.3140000000000001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AT603" s="250" t="s">
        <v>156</v>
      </c>
      <c r="AU603" s="250" t="s">
        <v>92</v>
      </c>
      <c r="AV603" s="15" t="s">
        <v>154</v>
      </c>
      <c r="AW603" s="15" t="s">
        <v>36</v>
      </c>
      <c r="AX603" s="15" t="s">
        <v>90</v>
      </c>
      <c r="AY603" s="250" t="s">
        <v>148</v>
      </c>
    </row>
    <row r="604" spans="1:65" s="2" customFormat="1" ht="36" customHeight="1">
      <c r="A604" s="35"/>
      <c r="B604" s="36"/>
      <c r="C604" s="205" t="s">
        <v>518</v>
      </c>
      <c r="D604" s="205" t="s">
        <v>150</v>
      </c>
      <c r="E604" s="206" t="s">
        <v>519</v>
      </c>
      <c r="F604" s="207" t="s">
        <v>520</v>
      </c>
      <c r="G604" s="208" t="s">
        <v>97</v>
      </c>
      <c r="H604" s="209">
        <v>149</v>
      </c>
      <c r="I604" s="210"/>
      <c r="J604" s="211">
        <f>ROUND(I604*H604,2)</f>
        <v>0</v>
      </c>
      <c r="K604" s="207" t="s">
        <v>1</v>
      </c>
      <c r="L604" s="40"/>
      <c r="M604" s="212" t="s">
        <v>1</v>
      </c>
      <c r="N604" s="213" t="s">
        <v>47</v>
      </c>
      <c r="O604" s="72"/>
      <c r="P604" s="214">
        <f>O604*H604</f>
        <v>0</v>
      </c>
      <c r="Q604" s="214">
        <v>0</v>
      </c>
      <c r="R604" s="214">
        <f>Q604*H604</f>
        <v>0</v>
      </c>
      <c r="S604" s="214">
        <v>0</v>
      </c>
      <c r="T604" s="215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16" t="s">
        <v>154</v>
      </c>
      <c r="AT604" s="216" t="s">
        <v>150</v>
      </c>
      <c r="AU604" s="216" t="s">
        <v>92</v>
      </c>
      <c r="AY604" s="18" t="s">
        <v>148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8" t="s">
        <v>90</v>
      </c>
      <c r="BK604" s="217">
        <f>ROUND(I604*H604,2)</f>
        <v>0</v>
      </c>
      <c r="BL604" s="18" t="s">
        <v>154</v>
      </c>
      <c r="BM604" s="216" t="s">
        <v>521</v>
      </c>
    </row>
    <row r="605" spans="1:65" s="13" customFormat="1" ht="11.25">
      <c r="B605" s="218"/>
      <c r="C605" s="219"/>
      <c r="D605" s="220" t="s">
        <v>156</v>
      </c>
      <c r="E605" s="221" t="s">
        <v>1</v>
      </c>
      <c r="F605" s="222" t="s">
        <v>157</v>
      </c>
      <c r="G605" s="219"/>
      <c r="H605" s="221" t="s">
        <v>1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156</v>
      </c>
      <c r="AU605" s="228" t="s">
        <v>92</v>
      </c>
      <c r="AV605" s="13" t="s">
        <v>90</v>
      </c>
      <c r="AW605" s="13" t="s">
        <v>36</v>
      </c>
      <c r="AX605" s="13" t="s">
        <v>82</v>
      </c>
      <c r="AY605" s="228" t="s">
        <v>148</v>
      </c>
    </row>
    <row r="606" spans="1:65" s="13" customFormat="1" ht="11.25">
      <c r="B606" s="218"/>
      <c r="C606" s="219"/>
      <c r="D606" s="220" t="s">
        <v>156</v>
      </c>
      <c r="E606" s="221" t="s">
        <v>1</v>
      </c>
      <c r="F606" s="222" t="s">
        <v>522</v>
      </c>
      <c r="G606" s="219"/>
      <c r="H606" s="221" t="s">
        <v>1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156</v>
      </c>
      <c r="AU606" s="228" t="s">
        <v>92</v>
      </c>
      <c r="AV606" s="13" t="s">
        <v>90</v>
      </c>
      <c r="AW606" s="13" t="s">
        <v>36</v>
      </c>
      <c r="AX606" s="13" t="s">
        <v>82</v>
      </c>
      <c r="AY606" s="228" t="s">
        <v>148</v>
      </c>
    </row>
    <row r="607" spans="1:65" s="13" customFormat="1" ht="11.25">
      <c r="B607" s="218"/>
      <c r="C607" s="219"/>
      <c r="D607" s="220" t="s">
        <v>156</v>
      </c>
      <c r="E607" s="221" t="s">
        <v>1</v>
      </c>
      <c r="F607" s="222" t="s">
        <v>504</v>
      </c>
      <c r="G607" s="219"/>
      <c r="H607" s="221" t="s">
        <v>1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156</v>
      </c>
      <c r="AU607" s="228" t="s">
        <v>92</v>
      </c>
      <c r="AV607" s="13" t="s">
        <v>90</v>
      </c>
      <c r="AW607" s="13" t="s">
        <v>36</v>
      </c>
      <c r="AX607" s="13" t="s">
        <v>82</v>
      </c>
      <c r="AY607" s="228" t="s">
        <v>148</v>
      </c>
    </row>
    <row r="608" spans="1:65" s="14" customFormat="1" ht="11.25">
      <c r="B608" s="229"/>
      <c r="C608" s="230"/>
      <c r="D608" s="220" t="s">
        <v>156</v>
      </c>
      <c r="E608" s="231" t="s">
        <v>1</v>
      </c>
      <c r="F608" s="232" t="s">
        <v>523</v>
      </c>
      <c r="G608" s="230"/>
      <c r="H608" s="233">
        <v>68.5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156</v>
      </c>
      <c r="AU608" s="239" t="s">
        <v>92</v>
      </c>
      <c r="AV608" s="14" t="s">
        <v>92</v>
      </c>
      <c r="AW608" s="14" t="s">
        <v>36</v>
      </c>
      <c r="AX608" s="14" t="s">
        <v>82</v>
      </c>
      <c r="AY608" s="239" t="s">
        <v>148</v>
      </c>
    </row>
    <row r="609" spans="1:65" s="14" customFormat="1" ht="11.25">
      <c r="B609" s="229"/>
      <c r="C609" s="230"/>
      <c r="D609" s="220" t="s">
        <v>156</v>
      </c>
      <c r="E609" s="231" t="s">
        <v>1</v>
      </c>
      <c r="F609" s="232" t="s">
        <v>524</v>
      </c>
      <c r="G609" s="230"/>
      <c r="H609" s="233">
        <v>33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156</v>
      </c>
      <c r="AU609" s="239" t="s">
        <v>92</v>
      </c>
      <c r="AV609" s="14" t="s">
        <v>92</v>
      </c>
      <c r="AW609" s="14" t="s">
        <v>36</v>
      </c>
      <c r="AX609" s="14" t="s">
        <v>82</v>
      </c>
      <c r="AY609" s="239" t="s">
        <v>148</v>
      </c>
    </row>
    <row r="610" spans="1:65" s="13" customFormat="1" ht="11.25">
      <c r="B610" s="218"/>
      <c r="C610" s="219"/>
      <c r="D610" s="220" t="s">
        <v>156</v>
      </c>
      <c r="E610" s="221" t="s">
        <v>1</v>
      </c>
      <c r="F610" s="222" t="s">
        <v>507</v>
      </c>
      <c r="G610" s="219"/>
      <c r="H610" s="221" t="s">
        <v>1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156</v>
      </c>
      <c r="AU610" s="228" t="s">
        <v>92</v>
      </c>
      <c r="AV610" s="13" t="s">
        <v>90</v>
      </c>
      <c r="AW610" s="13" t="s">
        <v>36</v>
      </c>
      <c r="AX610" s="13" t="s">
        <v>82</v>
      </c>
      <c r="AY610" s="228" t="s">
        <v>148</v>
      </c>
    </row>
    <row r="611" spans="1:65" s="14" customFormat="1" ht="11.25">
      <c r="B611" s="229"/>
      <c r="C611" s="230"/>
      <c r="D611" s="220" t="s">
        <v>156</v>
      </c>
      <c r="E611" s="231" t="s">
        <v>1</v>
      </c>
      <c r="F611" s="232" t="s">
        <v>525</v>
      </c>
      <c r="G611" s="230"/>
      <c r="H611" s="233">
        <v>47.5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AT611" s="239" t="s">
        <v>156</v>
      </c>
      <c r="AU611" s="239" t="s">
        <v>92</v>
      </c>
      <c r="AV611" s="14" t="s">
        <v>92</v>
      </c>
      <c r="AW611" s="14" t="s">
        <v>36</v>
      </c>
      <c r="AX611" s="14" t="s">
        <v>82</v>
      </c>
      <c r="AY611" s="239" t="s">
        <v>148</v>
      </c>
    </row>
    <row r="612" spans="1:65" s="15" customFormat="1" ht="11.25">
      <c r="B612" s="240"/>
      <c r="C612" s="241"/>
      <c r="D612" s="220" t="s">
        <v>156</v>
      </c>
      <c r="E612" s="242" t="s">
        <v>1</v>
      </c>
      <c r="F612" s="243" t="s">
        <v>163</v>
      </c>
      <c r="G612" s="241"/>
      <c r="H612" s="244">
        <v>149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156</v>
      </c>
      <c r="AU612" s="250" t="s">
        <v>92</v>
      </c>
      <c r="AV612" s="15" t="s">
        <v>154</v>
      </c>
      <c r="AW612" s="15" t="s">
        <v>36</v>
      </c>
      <c r="AX612" s="15" t="s">
        <v>90</v>
      </c>
      <c r="AY612" s="250" t="s">
        <v>148</v>
      </c>
    </row>
    <row r="613" spans="1:65" s="2" customFormat="1" ht="24" customHeight="1">
      <c r="A613" s="35"/>
      <c r="B613" s="36"/>
      <c r="C613" s="205" t="s">
        <v>526</v>
      </c>
      <c r="D613" s="205" t="s">
        <v>150</v>
      </c>
      <c r="E613" s="206" t="s">
        <v>527</v>
      </c>
      <c r="F613" s="207" t="s">
        <v>528</v>
      </c>
      <c r="G613" s="208" t="s">
        <v>174</v>
      </c>
      <c r="H613" s="209">
        <v>12.775</v>
      </c>
      <c r="I613" s="210"/>
      <c r="J613" s="211">
        <f>ROUND(I613*H613,2)</f>
        <v>0</v>
      </c>
      <c r="K613" s="207" t="s">
        <v>153</v>
      </c>
      <c r="L613" s="40"/>
      <c r="M613" s="212" t="s">
        <v>1</v>
      </c>
      <c r="N613" s="213" t="s">
        <v>47</v>
      </c>
      <c r="O613" s="72"/>
      <c r="P613" s="214">
        <f>O613*H613</f>
        <v>0</v>
      </c>
      <c r="Q613" s="214">
        <v>0</v>
      </c>
      <c r="R613" s="214">
        <f>Q613*H613</f>
        <v>0</v>
      </c>
      <c r="S613" s="214">
        <v>4.3999999999999997E-2</v>
      </c>
      <c r="T613" s="215">
        <f>S613*H613</f>
        <v>0.56209999999999993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16" t="s">
        <v>154</v>
      </c>
      <c r="AT613" s="216" t="s">
        <v>150</v>
      </c>
      <c r="AU613" s="216" t="s">
        <v>92</v>
      </c>
      <c r="AY613" s="18" t="s">
        <v>148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90</v>
      </c>
      <c r="BK613" s="217">
        <f>ROUND(I613*H613,2)</f>
        <v>0</v>
      </c>
      <c r="BL613" s="18" t="s">
        <v>154</v>
      </c>
      <c r="BM613" s="216" t="s">
        <v>529</v>
      </c>
    </row>
    <row r="614" spans="1:65" s="13" customFormat="1" ht="11.25">
      <c r="B614" s="218"/>
      <c r="C614" s="219"/>
      <c r="D614" s="220" t="s">
        <v>156</v>
      </c>
      <c r="E614" s="221" t="s">
        <v>1</v>
      </c>
      <c r="F614" s="222" t="s">
        <v>157</v>
      </c>
      <c r="G614" s="219"/>
      <c r="H614" s="221" t="s">
        <v>1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156</v>
      </c>
      <c r="AU614" s="228" t="s">
        <v>92</v>
      </c>
      <c r="AV614" s="13" t="s">
        <v>90</v>
      </c>
      <c r="AW614" s="13" t="s">
        <v>36</v>
      </c>
      <c r="AX614" s="13" t="s">
        <v>82</v>
      </c>
      <c r="AY614" s="228" t="s">
        <v>148</v>
      </c>
    </row>
    <row r="615" spans="1:65" s="13" customFormat="1" ht="11.25">
      <c r="B615" s="218"/>
      <c r="C615" s="219"/>
      <c r="D615" s="220" t="s">
        <v>156</v>
      </c>
      <c r="E615" s="221" t="s">
        <v>1</v>
      </c>
      <c r="F615" s="222" t="s">
        <v>492</v>
      </c>
      <c r="G615" s="219"/>
      <c r="H615" s="221" t="s">
        <v>1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156</v>
      </c>
      <c r="AU615" s="228" t="s">
        <v>92</v>
      </c>
      <c r="AV615" s="13" t="s">
        <v>90</v>
      </c>
      <c r="AW615" s="13" t="s">
        <v>36</v>
      </c>
      <c r="AX615" s="13" t="s">
        <v>82</v>
      </c>
      <c r="AY615" s="228" t="s">
        <v>148</v>
      </c>
    </row>
    <row r="616" spans="1:65" s="13" customFormat="1" ht="11.25">
      <c r="B616" s="218"/>
      <c r="C616" s="219"/>
      <c r="D616" s="220" t="s">
        <v>156</v>
      </c>
      <c r="E616" s="221" t="s">
        <v>1</v>
      </c>
      <c r="F616" s="222" t="s">
        <v>504</v>
      </c>
      <c r="G616" s="219"/>
      <c r="H616" s="221" t="s">
        <v>1</v>
      </c>
      <c r="I616" s="223"/>
      <c r="J616" s="219"/>
      <c r="K616" s="219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156</v>
      </c>
      <c r="AU616" s="228" t="s">
        <v>92</v>
      </c>
      <c r="AV616" s="13" t="s">
        <v>90</v>
      </c>
      <c r="AW616" s="13" t="s">
        <v>36</v>
      </c>
      <c r="AX616" s="13" t="s">
        <v>82</v>
      </c>
      <c r="AY616" s="228" t="s">
        <v>148</v>
      </c>
    </row>
    <row r="617" spans="1:65" s="14" customFormat="1" ht="11.25">
      <c r="B617" s="229"/>
      <c r="C617" s="230"/>
      <c r="D617" s="220" t="s">
        <v>156</v>
      </c>
      <c r="E617" s="231" t="s">
        <v>1</v>
      </c>
      <c r="F617" s="232" t="s">
        <v>505</v>
      </c>
      <c r="G617" s="230"/>
      <c r="H617" s="233">
        <v>6.85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156</v>
      </c>
      <c r="AU617" s="239" t="s">
        <v>92</v>
      </c>
      <c r="AV617" s="14" t="s">
        <v>92</v>
      </c>
      <c r="AW617" s="14" t="s">
        <v>36</v>
      </c>
      <c r="AX617" s="14" t="s">
        <v>82</v>
      </c>
      <c r="AY617" s="239" t="s">
        <v>148</v>
      </c>
    </row>
    <row r="618" spans="1:65" s="14" customFormat="1" ht="11.25">
      <c r="B618" s="229"/>
      <c r="C618" s="230"/>
      <c r="D618" s="220" t="s">
        <v>156</v>
      </c>
      <c r="E618" s="231" t="s">
        <v>1</v>
      </c>
      <c r="F618" s="232" t="s">
        <v>506</v>
      </c>
      <c r="G618" s="230"/>
      <c r="H618" s="233">
        <v>1.65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AT618" s="239" t="s">
        <v>156</v>
      </c>
      <c r="AU618" s="239" t="s">
        <v>92</v>
      </c>
      <c r="AV618" s="14" t="s">
        <v>92</v>
      </c>
      <c r="AW618" s="14" t="s">
        <v>36</v>
      </c>
      <c r="AX618" s="14" t="s">
        <v>82</v>
      </c>
      <c r="AY618" s="239" t="s">
        <v>148</v>
      </c>
    </row>
    <row r="619" spans="1:65" s="13" customFormat="1" ht="11.25">
      <c r="B619" s="218"/>
      <c r="C619" s="219"/>
      <c r="D619" s="220" t="s">
        <v>156</v>
      </c>
      <c r="E619" s="221" t="s">
        <v>1</v>
      </c>
      <c r="F619" s="222" t="s">
        <v>507</v>
      </c>
      <c r="G619" s="219"/>
      <c r="H619" s="221" t="s">
        <v>1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156</v>
      </c>
      <c r="AU619" s="228" t="s">
        <v>92</v>
      </c>
      <c r="AV619" s="13" t="s">
        <v>90</v>
      </c>
      <c r="AW619" s="13" t="s">
        <v>36</v>
      </c>
      <c r="AX619" s="13" t="s">
        <v>82</v>
      </c>
      <c r="AY619" s="228" t="s">
        <v>148</v>
      </c>
    </row>
    <row r="620" spans="1:65" s="14" customFormat="1" ht="11.25">
      <c r="B620" s="229"/>
      <c r="C620" s="230"/>
      <c r="D620" s="220" t="s">
        <v>156</v>
      </c>
      <c r="E620" s="231" t="s">
        <v>1</v>
      </c>
      <c r="F620" s="232" t="s">
        <v>508</v>
      </c>
      <c r="G620" s="230"/>
      <c r="H620" s="233">
        <v>4.2750000000000004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156</v>
      </c>
      <c r="AU620" s="239" t="s">
        <v>92</v>
      </c>
      <c r="AV620" s="14" t="s">
        <v>92</v>
      </c>
      <c r="AW620" s="14" t="s">
        <v>36</v>
      </c>
      <c r="AX620" s="14" t="s">
        <v>82</v>
      </c>
      <c r="AY620" s="239" t="s">
        <v>148</v>
      </c>
    </row>
    <row r="621" spans="1:65" s="15" customFormat="1" ht="11.25">
      <c r="B621" s="240"/>
      <c r="C621" s="241"/>
      <c r="D621" s="220" t="s">
        <v>156</v>
      </c>
      <c r="E621" s="242" t="s">
        <v>1</v>
      </c>
      <c r="F621" s="243" t="s">
        <v>163</v>
      </c>
      <c r="G621" s="241"/>
      <c r="H621" s="244">
        <v>12.775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156</v>
      </c>
      <c r="AU621" s="250" t="s">
        <v>92</v>
      </c>
      <c r="AV621" s="15" t="s">
        <v>154</v>
      </c>
      <c r="AW621" s="15" t="s">
        <v>36</v>
      </c>
      <c r="AX621" s="15" t="s">
        <v>90</v>
      </c>
      <c r="AY621" s="250" t="s">
        <v>148</v>
      </c>
    </row>
    <row r="622" spans="1:65" s="2" customFormat="1" ht="24" customHeight="1">
      <c r="A622" s="35"/>
      <c r="B622" s="36"/>
      <c r="C622" s="205" t="s">
        <v>530</v>
      </c>
      <c r="D622" s="205" t="s">
        <v>150</v>
      </c>
      <c r="E622" s="206" t="s">
        <v>531</v>
      </c>
      <c r="F622" s="207" t="s">
        <v>532</v>
      </c>
      <c r="G622" s="208" t="s">
        <v>174</v>
      </c>
      <c r="H622" s="209">
        <v>2.3140000000000001</v>
      </c>
      <c r="I622" s="210"/>
      <c r="J622" s="211">
        <f>ROUND(I622*H622,2)</f>
        <v>0</v>
      </c>
      <c r="K622" s="207" t="s">
        <v>153</v>
      </c>
      <c r="L622" s="40"/>
      <c r="M622" s="212" t="s">
        <v>1</v>
      </c>
      <c r="N622" s="213" t="s">
        <v>47</v>
      </c>
      <c r="O622" s="72"/>
      <c r="P622" s="214">
        <f>O622*H622</f>
        <v>0</v>
      </c>
      <c r="Q622" s="214">
        <v>0</v>
      </c>
      <c r="R622" s="214">
        <f>Q622*H622</f>
        <v>0</v>
      </c>
      <c r="S622" s="214">
        <v>2.9000000000000001E-2</v>
      </c>
      <c r="T622" s="215">
        <f>S622*H622</f>
        <v>6.7105999999999999E-2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6" t="s">
        <v>154</v>
      </c>
      <c r="AT622" s="216" t="s">
        <v>150</v>
      </c>
      <c r="AU622" s="216" t="s">
        <v>92</v>
      </c>
      <c r="AY622" s="18" t="s">
        <v>148</v>
      </c>
      <c r="BE622" s="217">
        <f>IF(N622="základní",J622,0)</f>
        <v>0</v>
      </c>
      <c r="BF622" s="217">
        <f>IF(N622="snížená",J622,0)</f>
        <v>0</v>
      </c>
      <c r="BG622" s="217">
        <f>IF(N622="zákl. přenesená",J622,0)</f>
        <v>0</v>
      </c>
      <c r="BH622" s="217">
        <f>IF(N622="sníž. přenesená",J622,0)</f>
        <v>0</v>
      </c>
      <c r="BI622" s="217">
        <f>IF(N622="nulová",J622,0)</f>
        <v>0</v>
      </c>
      <c r="BJ622" s="18" t="s">
        <v>90</v>
      </c>
      <c r="BK622" s="217">
        <f>ROUND(I622*H622,2)</f>
        <v>0</v>
      </c>
      <c r="BL622" s="18" t="s">
        <v>154</v>
      </c>
      <c r="BM622" s="216" t="s">
        <v>533</v>
      </c>
    </row>
    <row r="623" spans="1:65" s="2" customFormat="1" ht="16.5" customHeight="1">
      <c r="A623" s="35"/>
      <c r="B623" s="36"/>
      <c r="C623" s="205" t="s">
        <v>534</v>
      </c>
      <c r="D623" s="205" t="s">
        <v>150</v>
      </c>
      <c r="E623" s="206" t="s">
        <v>535</v>
      </c>
      <c r="F623" s="207" t="s">
        <v>536</v>
      </c>
      <c r="G623" s="208" t="s">
        <v>236</v>
      </c>
      <c r="H623" s="209">
        <v>66.641999999999996</v>
      </c>
      <c r="I623" s="210"/>
      <c r="J623" s="211">
        <f>ROUND(I623*H623,2)</f>
        <v>0</v>
      </c>
      <c r="K623" s="207" t="s">
        <v>153</v>
      </c>
      <c r="L623" s="40"/>
      <c r="M623" s="212" t="s">
        <v>1</v>
      </c>
      <c r="N623" s="213" t="s">
        <v>47</v>
      </c>
      <c r="O623" s="72"/>
      <c r="P623" s="214">
        <f>O623*H623</f>
        <v>0</v>
      </c>
      <c r="Q623" s="214">
        <v>0</v>
      </c>
      <c r="R623" s="214">
        <f>Q623*H623</f>
        <v>0</v>
      </c>
      <c r="S623" s="214">
        <v>8.9999999999999993E-3</v>
      </c>
      <c r="T623" s="215">
        <f>S623*H623</f>
        <v>0.59977799999999992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6" t="s">
        <v>154</v>
      </c>
      <c r="AT623" s="216" t="s">
        <v>150</v>
      </c>
      <c r="AU623" s="216" t="s">
        <v>92</v>
      </c>
      <c r="AY623" s="18" t="s">
        <v>148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18" t="s">
        <v>90</v>
      </c>
      <c r="BK623" s="217">
        <f>ROUND(I623*H623,2)</f>
        <v>0</v>
      </c>
      <c r="BL623" s="18" t="s">
        <v>154</v>
      </c>
      <c r="BM623" s="216" t="s">
        <v>537</v>
      </c>
    </row>
    <row r="624" spans="1:65" s="13" customFormat="1" ht="11.25">
      <c r="B624" s="218"/>
      <c r="C624" s="219"/>
      <c r="D624" s="220" t="s">
        <v>156</v>
      </c>
      <c r="E624" s="221" t="s">
        <v>1</v>
      </c>
      <c r="F624" s="222" t="s">
        <v>157</v>
      </c>
      <c r="G624" s="219"/>
      <c r="H624" s="221" t="s">
        <v>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156</v>
      </c>
      <c r="AU624" s="228" t="s">
        <v>92</v>
      </c>
      <c r="AV624" s="13" t="s">
        <v>90</v>
      </c>
      <c r="AW624" s="13" t="s">
        <v>36</v>
      </c>
      <c r="AX624" s="13" t="s">
        <v>82</v>
      </c>
      <c r="AY624" s="228" t="s">
        <v>148</v>
      </c>
    </row>
    <row r="625" spans="1:65" s="13" customFormat="1" ht="11.25">
      <c r="B625" s="218"/>
      <c r="C625" s="219"/>
      <c r="D625" s="220" t="s">
        <v>156</v>
      </c>
      <c r="E625" s="221" t="s">
        <v>1</v>
      </c>
      <c r="F625" s="222" t="s">
        <v>492</v>
      </c>
      <c r="G625" s="219"/>
      <c r="H625" s="221" t="s">
        <v>1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156</v>
      </c>
      <c r="AU625" s="228" t="s">
        <v>92</v>
      </c>
      <c r="AV625" s="13" t="s">
        <v>90</v>
      </c>
      <c r="AW625" s="13" t="s">
        <v>36</v>
      </c>
      <c r="AX625" s="13" t="s">
        <v>82</v>
      </c>
      <c r="AY625" s="228" t="s">
        <v>148</v>
      </c>
    </row>
    <row r="626" spans="1:65" s="13" customFormat="1" ht="11.25">
      <c r="B626" s="218"/>
      <c r="C626" s="219"/>
      <c r="D626" s="220" t="s">
        <v>156</v>
      </c>
      <c r="E626" s="221" t="s">
        <v>1</v>
      </c>
      <c r="F626" s="222" t="s">
        <v>361</v>
      </c>
      <c r="G626" s="219"/>
      <c r="H626" s="221" t="s">
        <v>1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156</v>
      </c>
      <c r="AU626" s="228" t="s">
        <v>92</v>
      </c>
      <c r="AV626" s="13" t="s">
        <v>90</v>
      </c>
      <c r="AW626" s="13" t="s">
        <v>36</v>
      </c>
      <c r="AX626" s="13" t="s">
        <v>82</v>
      </c>
      <c r="AY626" s="228" t="s">
        <v>148</v>
      </c>
    </row>
    <row r="627" spans="1:65" s="14" customFormat="1" ht="11.25">
      <c r="B627" s="229"/>
      <c r="C627" s="230"/>
      <c r="D627" s="220" t="s">
        <v>156</v>
      </c>
      <c r="E627" s="231" t="s">
        <v>1</v>
      </c>
      <c r="F627" s="232" t="s">
        <v>384</v>
      </c>
      <c r="G627" s="230"/>
      <c r="H627" s="233">
        <v>19.585000000000001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AT627" s="239" t="s">
        <v>156</v>
      </c>
      <c r="AU627" s="239" t="s">
        <v>92</v>
      </c>
      <c r="AV627" s="14" t="s">
        <v>92</v>
      </c>
      <c r="AW627" s="14" t="s">
        <v>36</v>
      </c>
      <c r="AX627" s="14" t="s">
        <v>82</v>
      </c>
      <c r="AY627" s="239" t="s">
        <v>148</v>
      </c>
    </row>
    <row r="628" spans="1:65" s="13" customFormat="1" ht="11.25">
      <c r="B628" s="218"/>
      <c r="C628" s="219"/>
      <c r="D628" s="220" t="s">
        <v>156</v>
      </c>
      <c r="E628" s="221" t="s">
        <v>1</v>
      </c>
      <c r="F628" s="222" t="s">
        <v>160</v>
      </c>
      <c r="G628" s="219"/>
      <c r="H628" s="221" t="s">
        <v>1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156</v>
      </c>
      <c r="AU628" s="228" t="s">
        <v>92</v>
      </c>
      <c r="AV628" s="13" t="s">
        <v>90</v>
      </c>
      <c r="AW628" s="13" t="s">
        <v>36</v>
      </c>
      <c r="AX628" s="13" t="s">
        <v>82</v>
      </c>
      <c r="AY628" s="228" t="s">
        <v>148</v>
      </c>
    </row>
    <row r="629" spans="1:65" s="14" customFormat="1" ht="11.25">
      <c r="B629" s="229"/>
      <c r="C629" s="230"/>
      <c r="D629" s="220" t="s">
        <v>156</v>
      </c>
      <c r="E629" s="231" t="s">
        <v>1</v>
      </c>
      <c r="F629" s="232" t="s">
        <v>385</v>
      </c>
      <c r="G629" s="230"/>
      <c r="H629" s="233">
        <v>47.057000000000002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AT629" s="239" t="s">
        <v>156</v>
      </c>
      <c r="AU629" s="239" t="s">
        <v>92</v>
      </c>
      <c r="AV629" s="14" t="s">
        <v>92</v>
      </c>
      <c r="AW629" s="14" t="s">
        <v>36</v>
      </c>
      <c r="AX629" s="14" t="s">
        <v>82</v>
      </c>
      <c r="AY629" s="239" t="s">
        <v>148</v>
      </c>
    </row>
    <row r="630" spans="1:65" s="15" customFormat="1" ht="11.25">
      <c r="B630" s="240"/>
      <c r="C630" s="241"/>
      <c r="D630" s="220" t="s">
        <v>156</v>
      </c>
      <c r="E630" s="242" t="s">
        <v>1</v>
      </c>
      <c r="F630" s="243" t="s">
        <v>163</v>
      </c>
      <c r="G630" s="241"/>
      <c r="H630" s="244">
        <v>66.641999999999996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AT630" s="250" t="s">
        <v>156</v>
      </c>
      <c r="AU630" s="250" t="s">
        <v>92</v>
      </c>
      <c r="AV630" s="15" t="s">
        <v>154</v>
      </c>
      <c r="AW630" s="15" t="s">
        <v>36</v>
      </c>
      <c r="AX630" s="15" t="s">
        <v>90</v>
      </c>
      <c r="AY630" s="250" t="s">
        <v>148</v>
      </c>
    </row>
    <row r="631" spans="1:65" s="2" customFormat="1" ht="24" customHeight="1">
      <c r="A631" s="35"/>
      <c r="B631" s="36"/>
      <c r="C631" s="205" t="s">
        <v>538</v>
      </c>
      <c r="D631" s="205" t="s">
        <v>150</v>
      </c>
      <c r="E631" s="206" t="s">
        <v>539</v>
      </c>
      <c r="F631" s="207" t="s">
        <v>540</v>
      </c>
      <c r="G631" s="208" t="s">
        <v>236</v>
      </c>
      <c r="H631" s="209">
        <v>11.5</v>
      </c>
      <c r="I631" s="210"/>
      <c r="J631" s="211">
        <f>ROUND(I631*H631,2)</f>
        <v>0</v>
      </c>
      <c r="K631" s="207" t="s">
        <v>153</v>
      </c>
      <c r="L631" s="40"/>
      <c r="M631" s="212" t="s">
        <v>1</v>
      </c>
      <c r="N631" s="213" t="s">
        <v>47</v>
      </c>
      <c r="O631" s="72"/>
      <c r="P631" s="214">
        <f>O631*H631</f>
        <v>0</v>
      </c>
      <c r="Q631" s="214">
        <v>0</v>
      </c>
      <c r="R631" s="214">
        <f>Q631*H631</f>
        <v>0</v>
      </c>
      <c r="S631" s="214">
        <v>8.1000000000000003E-2</v>
      </c>
      <c r="T631" s="215">
        <f>S631*H631</f>
        <v>0.93149999999999999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16" t="s">
        <v>154</v>
      </c>
      <c r="AT631" s="216" t="s">
        <v>150</v>
      </c>
      <c r="AU631" s="216" t="s">
        <v>92</v>
      </c>
      <c r="AY631" s="18" t="s">
        <v>148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18" t="s">
        <v>90</v>
      </c>
      <c r="BK631" s="217">
        <f>ROUND(I631*H631,2)</f>
        <v>0</v>
      </c>
      <c r="BL631" s="18" t="s">
        <v>154</v>
      </c>
      <c r="BM631" s="216" t="s">
        <v>541</v>
      </c>
    </row>
    <row r="632" spans="1:65" s="13" customFormat="1" ht="11.25">
      <c r="B632" s="218"/>
      <c r="C632" s="219"/>
      <c r="D632" s="220" t="s">
        <v>156</v>
      </c>
      <c r="E632" s="221" t="s">
        <v>1</v>
      </c>
      <c r="F632" s="222" t="s">
        <v>157</v>
      </c>
      <c r="G632" s="219"/>
      <c r="H632" s="221" t="s">
        <v>1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156</v>
      </c>
      <c r="AU632" s="228" t="s">
        <v>92</v>
      </c>
      <c r="AV632" s="13" t="s">
        <v>90</v>
      </c>
      <c r="AW632" s="13" t="s">
        <v>36</v>
      </c>
      <c r="AX632" s="13" t="s">
        <v>82</v>
      </c>
      <c r="AY632" s="228" t="s">
        <v>148</v>
      </c>
    </row>
    <row r="633" spans="1:65" s="13" customFormat="1" ht="11.25">
      <c r="B633" s="218"/>
      <c r="C633" s="219"/>
      <c r="D633" s="220" t="s">
        <v>156</v>
      </c>
      <c r="E633" s="221" t="s">
        <v>1</v>
      </c>
      <c r="F633" s="222" t="s">
        <v>158</v>
      </c>
      <c r="G633" s="219"/>
      <c r="H633" s="221" t="s">
        <v>1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156</v>
      </c>
      <c r="AU633" s="228" t="s">
        <v>92</v>
      </c>
      <c r="AV633" s="13" t="s">
        <v>90</v>
      </c>
      <c r="AW633" s="13" t="s">
        <v>36</v>
      </c>
      <c r="AX633" s="13" t="s">
        <v>82</v>
      </c>
      <c r="AY633" s="228" t="s">
        <v>148</v>
      </c>
    </row>
    <row r="634" spans="1:65" s="13" customFormat="1" ht="11.25">
      <c r="B634" s="218"/>
      <c r="C634" s="219"/>
      <c r="D634" s="220" t="s">
        <v>156</v>
      </c>
      <c r="E634" s="221" t="s">
        <v>1</v>
      </c>
      <c r="F634" s="222" t="s">
        <v>160</v>
      </c>
      <c r="G634" s="219"/>
      <c r="H634" s="221" t="s">
        <v>1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156</v>
      </c>
      <c r="AU634" s="228" t="s">
        <v>92</v>
      </c>
      <c r="AV634" s="13" t="s">
        <v>90</v>
      </c>
      <c r="AW634" s="13" t="s">
        <v>36</v>
      </c>
      <c r="AX634" s="13" t="s">
        <v>82</v>
      </c>
      <c r="AY634" s="228" t="s">
        <v>148</v>
      </c>
    </row>
    <row r="635" spans="1:65" s="13" customFormat="1" ht="11.25">
      <c r="B635" s="218"/>
      <c r="C635" s="219"/>
      <c r="D635" s="220" t="s">
        <v>156</v>
      </c>
      <c r="E635" s="221" t="s">
        <v>1</v>
      </c>
      <c r="F635" s="222" t="s">
        <v>211</v>
      </c>
      <c r="G635" s="219"/>
      <c r="H635" s="221" t="s">
        <v>1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156</v>
      </c>
      <c r="AU635" s="228" t="s">
        <v>92</v>
      </c>
      <c r="AV635" s="13" t="s">
        <v>90</v>
      </c>
      <c r="AW635" s="13" t="s">
        <v>36</v>
      </c>
      <c r="AX635" s="13" t="s">
        <v>82</v>
      </c>
      <c r="AY635" s="228" t="s">
        <v>148</v>
      </c>
    </row>
    <row r="636" spans="1:65" s="14" customFormat="1" ht="11.25">
      <c r="B636" s="229"/>
      <c r="C636" s="230"/>
      <c r="D636" s="220" t="s">
        <v>156</v>
      </c>
      <c r="E636" s="231" t="s">
        <v>1</v>
      </c>
      <c r="F636" s="232" t="s">
        <v>542</v>
      </c>
      <c r="G636" s="230"/>
      <c r="H636" s="233">
        <v>11.5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156</v>
      </c>
      <c r="AU636" s="239" t="s">
        <v>92</v>
      </c>
      <c r="AV636" s="14" t="s">
        <v>92</v>
      </c>
      <c r="AW636" s="14" t="s">
        <v>36</v>
      </c>
      <c r="AX636" s="14" t="s">
        <v>82</v>
      </c>
      <c r="AY636" s="239" t="s">
        <v>148</v>
      </c>
    </row>
    <row r="637" spans="1:65" s="15" customFormat="1" ht="11.25">
      <c r="B637" s="240"/>
      <c r="C637" s="241"/>
      <c r="D637" s="220" t="s">
        <v>156</v>
      </c>
      <c r="E637" s="242" t="s">
        <v>1</v>
      </c>
      <c r="F637" s="243" t="s">
        <v>163</v>
      </c>
      <c r="G637" s="241"/>
      <c r="H637" s="244">
        <v>11.5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AT637" s="250" t="s">
        <v>156</v>
      </c>
      <c r="AU637" s="250" t="s">
        <v>92</v>
      </c>
      <c r="AV637" s="15" t="s">
        <v>154</v>
      </c>
      <c r="AW637" s="15" t="s">
        <v>36</v>
      </c>
      <c r="AX637" s="15" t="s">
        <v>90</v>
      </c>
      <c r="AY637" s="250" t="s">
        <v>148</v>
      </c>
    </row>
    <row r="638" spans="1:65" s="2" customFormat="1" ht="16.5" customHeight="1">
      <c r="A638" s="35"/>
      <c r="B638" s="36"/>
      <c r="C638" s="205" t="s">
        <v>543</v>
      </c>
      <c r="D638" s="205" t="s">
        <v>150</v>
      </c>
      <c r="E638" s="206" t="s">
        <v>544</v>
      </c>
      <c r="F638" s="207" t="s">
        <v>545</v>
      </c>
      <c r="G638" s="208" t="s">
        <v>97</v>
      </c>
      <c r="H638" s="209">
        <v>27</v>
      </c>
      <c r="I638" s="210"/>
      <c r="J638" s="211">
        <f>ROUND(I638*H638,2)</f>
        <v>0</v>
      </c>
      <c r="K638" s="207" t="s">
        <v>1</v>
      </c>
      <c r="L638" s="40"/>
      <c r="M638" s="212" t="s">
        <v>1</v>
      </c>
      <c r="N638" s="213" t="s">
        <v>47</v>
      </c>
      <c r="O638" s="72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6" t="s">
        <v>154</v>
      </c>
      <c r="AT638" s="216" t="s">
        <v>150</v>
      </c>
      <c r="AU638" s="216" t="s">
        <v>92</v>
      </c>
      <c r="AY638" s="18" t="s">
        <v>148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90</v>
      </c>
      <c r="BK638" s="217">
        <f>ROUND(I638*H638,2)</f>
        <v>0</v>
      </c>
      <c r="BL638" s="18" t="s">
        <v>154</v>
      </c>
      <c r="BM638" s="216" t="s">
        <v>546</v>
      </c>
    </row>
    <row r="639" spans="1:65" s="13" customFormat="1" ht="11.25">
      <c r="B639" s="218"/>
      <c r="C639" s="219"/>
      <c r="D639" s="220" t="s">
        <v>156</v>
      </c>
      <c r="E639" s="221" t="s">
        <v>1</v>
      </c>
      <c r="F639" s="222" t="s">
        <v>157</v>
      </c>
      <c r="G639" s="219"/>
      <c r="H639" s="221" t="s">
        <v>1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156</v>
      </c>
      <c r="AU639" s="228" t="s">
        <v>92</v>
      </c>
      <c r="AV639" s="13" t="s">
        <v>90</v>
      </c>
      <c r="AW639" s="13" t="s">
        <v>36</v>
      </c>
      <c r="AX639" s="13" t="s">
        <v>82</v>
      </c>
      <c r="AY639" s="228" t="s">
        <v>148</v>
      </c>
    </row>
    <row r="640" spans="1:65" s="13" customFormat="1" ht="11.25">
      <c r="B640" s="218"/>
      <c r="C640" s="219"/>
      <c r="D640" s="220" t="s">
        <v>156</v>
      </c>
      <c r="E640" s="221" t="s">
        <v>1</v>
      </c>
      <c r="F640" s="222" t="s">
        <v>492</v>
      </c>
      <c r="G640" s="219"/>
      <c r="H640" s="221" t="s">
        <v>1</v>
      </c>
      <c r="I640" s="223"/>
      <c r="J640" s="219"/>
      <c r="K640" s="219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156</v>
      </c>
      <c r="AU640" s="228" t="s">
        <v>92</v>
      </c>
      <c r="AV640" s="13" t="s">
        <v>90</v>
      </c>
      <c r="AW640" s="13" t="s">
        <v>36</v>
      </c>
      <c r="AX640" s="13" t="s">
        <v>82</v>
      </c>
      <c r="AY640" s="228" t="s">
        <v>148</v>
      </c>
    </row>
    <row r="641" spans="1:65" s="14" customFormat="1" ht="11.25">
      <c r="B641" s="229"/>
      <c r="C641" s="230"/>
      <c r="D641" s="220" t="s">
        <v>156</v>
      </c>
      <c r="E641" s="231" t="s">
        <v>1</v>
      </c>
      <c r="F641" s="232" t="s">
        <v>308</v>
      </c>
      <c r="G641" s="230"/>
      <c r="H641" s="233">
        <v>27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AT641" s="239" t="s">
        <v>156</v>
      </c>
      <c r="AU641" s="239" t="s">
        <v>92</v>
      </c>
      <c r="AV641" s="14" t="s">
        <v>92</v>
      </c>
      <c r="AW641" s="14" t="s">
        <v>36</v>
      </c>
      <c r="AX641" s="14" t="s">
        <v>82</v>
      </c>
      <c r="AY641" s="239" t="s">
        <v>148</v>
      </c>
    </row>
    <row r="642" spans="1:65" s="15" customFormat="1" ht="11.25">
      <c r="B642" s="240"/>
      <c r="C642" s="241"/>
      <c r="D642" s="220" t="s">
        <v>156</v>
      </c>
      <c r="E642" s="242" t="s">
        <v>1</v>
      </c>
      <c r="F642" s="243" t="s">
        <v>163</v>
      </c>
      <c r="G642" s="241"/>
      <c r="H642" s="244">
        <v>27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156</v>
      </c>
      <c r="AU642" s="250" t="s">
        <v>92</v>
      </c>
      <c r="AV642" s="15" t="s">
        <v>154</v>
      </c>
      <c r="AW642" s="15" t="s">
        <v>36</v>
      </c>
      <c r="AX642" s="15" t="s">
        <v>90</v>
      </c>
      <c r="AY642" s="250" t="s">
        <v>148</v>
      </c>
    </row>
    <row r="643" spans="1:65" s="2" customFormat="1" ht="36" customHeight="1">
      <c r="A643" s="35"/>
      <c r="B643" s="36"/>
      <c r="C643" s="205" t="s">
        <v>547</v>
      </c>
      <c r="D643" s="205" t="s">
        <v>150</v>
      </c>
      <c r="E643" s="206" t="s">
        <v>548</v>
      </c>
      <c r="F643" s="207" t="s">
        <v>549</v>
      </c>
      <c r="G643" s="208" t="s">
        <v>168</v>
      </c>
      <c r="H643" s="209">
        <v>56</v>
      </c>
      <c r="I643" s="210"/>
      <c r="J643" s="211">
        <f>ROUND(I643*H643,2)</f>
        <v>0</v>
      </c>
      <c r="K643" s="207" t="s">
        <v>1</v>
      </c>
      <c r="L643" s="40"/>
      <c r="M643" s="212" t="s">
        <v>1</v>
      </c>
      <c r="N643" s="213" t="s">
        <v>47</v>
      </c>
      <c r="O643" s="72"/>
      <c r="P643" s="214">
        <f>O643*H643</f>
        <v>0</v>
      </c>
      <c r="Q643" s="214">
        <v>2.0000000000000002E-5</v>
      </c>
      <c r="R643" s="214">
        <f>Q643*H643</f>
        <v>1.1200000000000001E-3</v>
      </c>
      <c r="S643" s="214">
        <v>1E-3</v>
      </c>
      <c r="T643" s="215">
        <f>S643*H643</f>
        <v>5.6000000000000001E-2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6" t="s">
        <v>154</v>
      </c>
      <c r="AT643" s="216" t="s">
        <v>150</v>
      </c>
      <c r="AU643" s="216" t="s">
        <v>92</v>
      </c>
      <c r="AY643" s="18" t="s">
        <v>148</v>
      </c>
      <c r="BE643" s="217">
        <f>IF(N643="základní",J643,0)</f>
        <v>0</v>
      </c>
      <c r="BF643" s="217">
        <f>IF(N643="snížená",J643,0)</f>
        <v>0</v>
      </c>
      <c r="BG643" s="217">
        <f>IF(N643="zákl. přenesená",J643,0)</f>
        <v>0</v>
      </c>
      <c r="BH643" s="217">
        <f>IF(N643="sníž. přenesená",J643,0)</f>
        <v>0</v>
      </c>
      <c r="BI643" s="217">
        <f>IF(N643="nulová",J643,0)</f>
        <v>0</v>
      </c>
      <c r="BJ643" s="18" t="s">
        <v>90</v>
      </c>
      <c r="BK643" s="217">
        <f>ROUND(I643*H643,2)</f>
        <v>0</v>
      </c>
      <c r="BL643" s="18" t="s">
        <v>154</v>
      </c>
      <c r="BM643" s="216" t="s">
        <v>550</v>
      </c>
    </row>
    <row r="644" spans="1:65" s="13" customFormat="1" ht="11.25">
      <c r="B644" s="218"/>
      <c r="C644" s="219"/>
      <c r="D644" s="220" t="s">
        <v>156</v>
      </c>
      <c r="E644" s="221" t="s">
        <v>1</v>
      </c>
      <c r="F644" s="222" t="s">
        <v>157</v>
      </c>
      <c r="G644" s="219"/>
      <c r="H644" s="221" t="s">
        <v>1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156</v>
      </c>
      <c r="AU644" s="228" t="s">
        <v>92</v>
      </c>
      <c r="AV644" s="13" t="s">
        <v>90</v>
      </c>
      <c r="AW644" s="13" t="s">
        <v>36</v>
      </c>
      <c r="AX644" s="13" t="s">
        <v>82</v>
      </c>
      <c r="AY644" s="228" t="s">
        <v>148</v>
      </c>
    </row>
    <row r="645" spans="1:65" s="13" customFormat="1" ht="11.25">
      <c r="B645" s="218"/>
      <c r="C645" s="219"/>
      <c r="D645" s="220" t="s">
        <v>156</v>
      </c>
      <c r="E645" s="221" t="s">
        <v>1</v>
      </c>
      <c r="F645" s="222" t="s">
        <v>158</v>
      </c>
      <c r="G645" s="219"/>
      <c r="H645" s="221" t="s">
        <v>1</v>
      </c>
      <c r="I645" s="223"/>
      <c r="J645" s="219"/>
      <c r="K645" s="219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156</v>
      </c>
      <c r="AU645" s="228" t="s">
        <v>92</v>
      </c>
      <c r="AV645" s="13" t="s">
        <v>90</v>
      </c>
      <c r="AW645" s="13" t="s">
        <v>36</v>
      </c>
      <c r="AX645" s="13" t="s">
        <v>82</v>
      </c>
      <c r="AY645" s="228" t="s">
        <v>148</v>
      </c>
    </row>
    <row r="646" spans="1:65" s="13" customFormat="1" ht="11.25">
      <c r="B646" s="218"/>
      <c r="C646" s="219"/>
      <c r="D646" s="220" t="s">
        <v>156</v>
      </c>
      <c r="E646" s="221" t="s">
        <v>1</v>
      </c>
      <c r="F646" s="222" t="s">
        <v>160</v>
      </c>
      <c r="G646" s="219"/>
      <c r="H646" s="221" t="s">
        <v>1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156</v>
      </c>
      <c r="AU646" s="228" t="s">
        <v>92</v>
      </c>
      <c r="AV646" s="13" t="s">
        <v>90</v>
      </c>
      <c r="AW646" s="13" t="s">
        <v>36</v>
      </c>
      <c r="AX646" s="13" t="s">
        <v>82</v>
      </c>
      <c r="AY646" s="228" t="s">
        <v>148</v>
      </c>
    </row>
    <row r="647" spans="1:65" s="13" customFormat="1" ht="11.25">
      <c r="B647" s="218"/>
      <c r="C647" s="219"/>
      <c r="D647" s="220" t="s">
        <v>156</v>
      </c>
      <c r="E647" s="221" t="s">
        <v>1</v>
      </c>
      <c r="F647" s="222" t="s">
        <v>211</v>
      </c>
      <c r="G647" s="219"/>
      <c r="H647" s="221" t="s">
        <v>1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156</v>
      </c>
      <c r="AU647" s="228" t="s">
        <v>92</v>
      </c>
      <c r="AV647" s="13" t="s">
        <v>90</v>
      </c>
      <c r="AW647" s="13" t="s">
        <v>36</v>
      </c>
      <c r="AX647" s="13" t="s">
        <v>82</v>
      </c>
      <c r="AY647" s="228" t="s">
        <v>148</v>
      </c>
    </row>
    <row r="648" spans="1:65" s="14" customFormat="1" ht="11.25">
      <c r="B648" s="229"/>
      <c r="C648" s="230"/>
      <c r="D648" s="220" t="s">
        <v>156</v>
      </c>
      <c r="E648" s="231" t="s">
        <v>1</v>
      </c>
      <c r="F648" s="232" t="s">
        <v>551</v>
      </c>
      <c r="G648" s="230"/>
      <c r="H648" s="233">
        <v>56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AT648" s="239" t="s">
        <v>156</v>
      </c>
      <c r="AU648" s="239" t="s">
        <v>92</v>
      </c>
      <c r="AV648" s="14" t="s">
        <v>92</v>
      </c>
      <c r="AW648" s="14" t="s">
        <v>36</v>
      </c>
      <c r="AX648" s="14" t="s">
        <v>82</v>
      </c>
      <c r="AY648" s="239" t="s">
        <v>148</v>
      </c>
    </row>
    <row r="649" spans="1:65" s="15" customFormat="1" ht="11.25">
      <c r="B649" s="240"/>
      <c r="C649" s="241"/>
      <c r="D649" s="220" t="s">
        <v>156</v>
      </c>
      <c r="E649" s="242" t="s">
        <v>1</v>
      </c>
      <c r="F649" s="243" t="s">
        <v>163</v>
      </c>
      <c r="G649" s="241"/>
      <c r="H649" s="244">
        <v>56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156</v>
      </c>
      <c r="AU649" s="250" t="s">
        <v>92</v>
      </c>
      <c r="AV649" s="15" t="s">
        <v>154</v>
      </c>
      <c r="AW649" s="15" t="s">
        <v>36</v>
      </c>
      <c r="AX649" s="15" t="s">
        <v>90</v>
      </c>
      <c r="AY649" s="250" t="s">
        <v>148</v>
      </c>
    </row>
    <row r="650" spans="1:65" s="12" customFormat="1" ht="22.9" customHeight="1">
      <c r="B650" s="189"/>
      <c r="C650" s="190"/>
      <c r="D650" s="191" t="s">
        <v>81</v>
      </c>
      <c r="E650" s="203" t="s">
        <v>552</v>
      </c>
      <c r="F650" s="203" t="s">
        <v>553</v>
      </c>
      <c r="G650" s="190"/>
      <c r="H650" s="190"/>
      <c r="I650" s="193"/>
      <c r="J650" s="204">
        <f>BK650</f>
        <v>0</v>
      </c>
      <c r="K650" s="190"/>
      <c r="L650" s="195"/>
      <c r="M650" s="196"/>
      <c r="N650" s="197"/>
      <c r="O650" s="197"/>
      <c r="P650" s="198">
        <f>SUM(P651:P658)</f>
        <v>0</v>
      </c>
      <c r="Q650" s="197"/>
      <c r="R650" s="198">
        <f>SUM(R651:R658)</f>
        <v>0</v>
      </c>
      <c r="S650" s="197"/>
      <c r="T650" s="199">
        <f>SUM(T651:T658)</f>
        <v>0</v>
      </c>
      <c r="AR650" s="200" t="s">
        <v>90</v>
      </c>
      <c r="AT650" s="201" t="s">
        <v>81</v>
      </c>
      <c r="AU650" s="201" t="s">
        <v>90</v>
      </c>
      <c r="AY650" s="200" t="s">
        <v>148</v>
      </c>
      <c r="BK650" s="202">
        <f>SUM(BK651:BK658)</f>
        <v>0</v>
      </c>
    </row>
    <row r="651" spans="1:65" s="2" customFormat="1" ht="24" customHeight="1">
      <c r="A651" s="35"/>
      <c r="B651" s="36"/>
      <c r="C651" s="205" t="s">
        <v>554</v>
      </c>
      <c r="D651" s="205" t="s">
        <v>150</v>
      </c>
      <c r="E651" s="206" t="s">
        <v>555</v>
      </c>
      <c r="F651" s="207" t="s">
        <v>556</v>
      </c>
      <c r="G651" s="208" t="s">
        <v>201</v>
      </c>
      <c r="H651" s="209">
        <v>53.598999999999997</v>
      </c>
      <c r="I651" s="210"/>
      <c r="J651" s="211">
        <f>ROUND(I651*H651,2)</f>
        <v>0</v>
      </c>
      <c r="K651" s="207" t="s">
        <v>153</v>
      </c>
      <c r="L651" s="40"/>
      <c r="M651" s="212" t="s">
        <v>1</v>
      </c>
      <c r="N651" s="213" t="s">
        <v>47</v>
      </c>
      <c r="O651" s="72"/>
      <c r="P651" s="214">
        <f>O651*H651</f>
        <v>0</v>
      </c>
      <c r="Q651" s="214">
        <v>0</v>
      </c>
      <c r="R651" s="214">
        <f>Q651*H651</f>
        <v>0</v>
      </c>
      <c r="S651" s="214">
        <v>0</v>
      </c>
      <c r="T651" s="215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16" t="s">
        <v>154</v>
      </c>
      <c r="AT651" s="216" t="s">
        <v>150</v>
      </c>
      <c r="AU651" s="216" t="s">
        <v>92</v>
      </c>
      <c r="AY651" s="18" t="s">
        <v>148</v>
      </c>
      <c r="BE651" s="217">
        <f>IF(N651="základní",J651,0)</f>
        <v>0</v>
      </c>
      <c r="BF651" s="217">
        <f>IF(N651="snížená",J651,0)</f>
        <v>0</v>
      </c>
      <c r="BG651" s="217">
        <f>IF(N651="zákl. přenesená",J651,0)</f>
        <v>0</v>
      </c>
      <c r="BH651" s="217">
        <f>IF(N651="sníž. přenesená",J651,0)</f>
        <v>0</v>
      </c>
      <c r="BI651" s="217">
        <f>IF(N651="nulová",J651,0)</f>
        <v>0</v>
      </c>
      <c r="BJ651" s="18" t="s">
        <v>90</v>
      </c>
      <c r="BK651" s="217">
        <f>ROUND(I651*H651,2)</f>
        <v>0</v>
      </c>
      <c r="BL651" s="18" t="s">
        <v>154</v>
      </c>
      <c r="BM651" s="216" t="s">
        <v>557</v>
      </c>
    </row>
    <row r="652" spans="1:65" s="2" customFormat="1" ht="24" customHeight="1">
      <c r="A652" s="35"/>
      <c r="B652" s="36"/>
      <c r="C652" s="205" t="s">
        <v>558</v>
      </c>
      <c r="D652" s="205" t="s">
        <v>150</v>
      </c>
      <c r="E652" s="206" t="s">
        <v>559</v>
      </c>
      <c r="F652" s="207" t="s">
        <v>560</v>
      </c>
      <c r="G652" s="208" t="s">
        <v>201</v>
      </c>
      <c r="H652" s="209">
        <v>911.18299999999999</v>
      </c>
      <c r="I652" s="210"/>
      <c r="J652" s="211">
        <f>ROUND(I652*H652,2)</f>
        <v>0</v>
      </c>
      <c r="K652" s="207" t="s">
        <v>153</v>
      </c>
      <c r="L652" s="40"/>
      <c r="M652" s="212" t="s">
        <v>1</v>
      </c>
      <c r="N652" s="213" t="s">
        <v>47</v>
      </c>
      <c r="O652" s="72"/>
      <c r="P652" s="214">
        <f>O652*H652</f>
        <v>0</v>
      </c>
      <c r="Q652" s="214">
        <v>0</v>
      </c>
      <c r="R652" s="214">
        <f>Q652*H652</f>
        <v>0</v>
      </c>
      <c r="S652" s="214">
        <v>0</v>
      </c>
      <c r="T652" s="215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16" t="s">
        <v>154</v>
      </c>
      <c r="AT652" s="216" t="s">
        <v>150</v>
      </c>
      <c r="AU652" s="216" t="s">
        <v>92</v>
      </c>
      <c r="AY652" s="18" t="s">
        <v>148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8" t="s">
        <v>90</v>
      </c>
      <c r="BK652" s="217">
        <f>ROUND(I652*H652,2)</f>
        <v>0</v>
      </c>
      <c r="BL652" s="18" t="s">
        <v>154</v>
      </c>
      <c r="BM652" s="216" t="s">
        <v>561</v>
      </c>
    </row>
    <row r="653" spans="1:65" s="14" customFormat="1" ht="11.25">
      <c r="B653" s="229"/>
      <c r="C653" s="230"/>
      <c r="D653" s="220" t="s">
        <v>156</v>
      </c>
      <c r="E653" s="230"/>
      <c r="F653" s="232" t="s">
        <v>562</v>
      </c>
      <c r="G653" s="230"/>
      <c r="H653" s="233">
        <v>911.18299999999999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156</v>
      </c>
      <c r="AU653" s="239" t="s">
        <v>92</v>
      </c>
      <c r="AV653" s="14" t="s">
        <v>92</v>
      </c>
      <c r="AW653" s="14" t="s">
        <v>4</v>
      </c>
      <c r="AX653" s="14" t="s">
        <v>90</v>
      </c>
      <c r="AY653" s="239" t="s">
        <v>148</v>
      </c>
    </row>
    <row r="654" spans="1:65" s="2" customFormat="1" ht="24" customHeight="1">
      <c r="A654" s="35"/>
      <c r="B654" s="36"/>
      <c r="C654" s="205" t="s">
        <v>563</v>
      </c>
      <c r="D654" s="205" t="s">
        <v>150</v>
      </c>
      <c r="E654" s="206" t="s">
        <v>564</v>
      </c>
      <c r="F654" s="207" t="s">
        <v>565</v>
      </c>
      <c r="G654" s="208" t="s">
        <v>201</v>
      </c>
      <c r="H654" s="209">
        <v>53.598999999999997</v>
      </c>
      <c r="I654" s="210"/>
      <c r="J654" s="211">
        <f>ROUND(I654*H654,2)</f>
        <v>0</v>
      </c>
      <c r="K654" s="207" t="s">
        <v>153</v>
      </c>
      <c r="L654" s="40"/>
      <c r="M654" s="212" t="s">
        <v>1</v>
      </c>
      <c r="N654" s="213" t="s">
        <v>47</v>
      </c>
      <c r="O654" s="72"/>
      <c r="P654" s="214">
        <f>O654*H654</f>
        <v>0</v>
      </c>
      <c r="Q654" s="214">
        <v>0</v>
      </c>
      <c r="R654" s="214">
        <f>Q654*H654</f>
        <v>0</v>
      </c>
      <c r="S654" s="214">
        <v>0</v>
      </c>
      <c r="T654" s="215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16" t="s">
        <v>154</v>
      </c>
      <c r="AT654" s="216" t="s">
        <v>150</v>
      </c>
      <c r="AU654" s="216" t="s">
        <v>92</v>
      </c>
      <c r="AY654" s="18" t="s">
        <v>148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8" t="s">
        <v>90</v>
      </c>
      <c r="BK654" s="217">
        <f>ROUND(I654*H654,2)</f>
        <v>0</v>
      </c>
      <c r="BL654" s="18" t="s">
        <v>154</v>
      </c>
      <c r="BM654" s="216" t="s">
        <v>566</v>
      </c>
    </row>
    <row r="655" spans="1:65" s="2" customFormat="1" ht="36" customHeight="1">
      <c r="A655" s="35"/>
      <c r="B655" s="36"/>
      <c r="C655" s="205" t="s">
        <v>567</v>
      </c>
      <c r="D655" s="205" t="s">
        <v>150</v>
      </c>
      <c r="E655" s="206" t="s">
        <v>568</v>
      </c>
      <c r="F655" s="207" t="s">
        <v>569</v>
      </c>
      <c r="G655" s="208" t="s">
        <v>201</v>
      </c>
      <c r="H655" s="209">
        <v>32.073999999999998</v>
      </c>
      <c r="I655" s="210"/>
      <c r="J655" s="211">
        <f>ROUND(I655*H655,2)</f>
        <v>0</v>
      </c>
      <c r="K655" s="207" t="s">
        <v>153</v>
      </c>
      <c r="L655" s="40"/>
      <c r="M655" s="212" t="s">
        <v>1</v>
      </c>
      <c r="N655" s="213" t="s">
        <v>47</v>
      </c>
      <c r="O655" s="72"/>
      <c r="P655" s="214">
        <f>O655*H655</f>
        <v>0</v>
      </c>
      <c r="Q655" s="214">
        <v>0</v>
      </c>
      <c r="R655" s="214">
        <f>Q655*H655</f>
        <v>0</v>
      </c>
      <c r="S655" s="214">
        <v>0</v>
      </c>
      <c r="T655" s="215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16" t="s">
        <v>154</v>
      </c>
      <c r="AT655" s="216" t="s">
        <v>150</v>
      </c>
      <c r="AU655" s="216" t="s">
        <v>92</v>
      </c>
      <c r="AY655" s="18" t="s">
        <v>148</v>
      </c>
      <c r="BE655" s="217">
        <f>IF(N655="základní",J655,0)</f>
        <v>0</v>
      </c>
      <c r="BF655" s="217">
        <f>IF(N655="snížená",J655,0)</f>
        <v>0</v>
      </c>
      <c r="BG655" s="217">
        <f>IF(N655="zákl. přenesená",J655,0)</f>
        <v>0</v>
      </c>
      <c r="BH655" s="217">
        <f>IF(N655="sníž. přenesená",J655,0)</f>
        <v>0</v>
      </c>
      <c r="BI655" s="217">
        <f>IF(N655="nulová",J655,0)</f>
        <v>0</v>
      </c>
      <c r="BJ655" s="18" t="s">
        <v>90</v>
      </c>
      <c r="BK655" s="217">
        <f>ROUND(I655*H655,2)</f>
        <v>0</v>
      </c>
      <c r="BL655" s="18" t="s">
        <v>154</v>
      </c>
      <c r="BM655" s="216" t="s">
        <v>570</v>
      </c>
    </row>
    <row r="656" spans="1:65" s="2" customFormat="1" ht="24" customHeight="1">
      <c r="A656" s="35"/>
      <c r="B656" s="36"/>
      <c r="C656" s="205" t="s">
        <v>571</v>
      </c>
      <c r="D656" s="205" t="s">
        <v>150</v>
      </c>
      <c r="E656" s="206" t="s">
        <v>572</v>
      </c>
      <c r="F656" s="207" t="s">
        <v>573</v>
      </c>
      <c r="G656" s="208" t="s">
        <v>201</v>
      </c>
      <c r="H656" s="209">
        <v>13.585000000000001</v>
      </c>
      <c r="I656" s="210"/>
      <c r="J656" s="211">
        <f>ROUND(I656*H656,2)</f>
        <v>0</v>
      </c>
      <c r="K656" s="207" t="s">
        <v>153</v>
      </c>
      <c r="L656" s="40"/>
      <c r="M656" s="212" t="s">
        <v>1</v>
      </c>
      <c r="N656" s="213" t="s">
        <v>47</v>
      </c>
      <c r="O656" s="72"/>
      <c r="P656" s="214">
        <f>O656*H656</f>
        <v>0</v>
      </c>
      <c r="Q656" s="214">
        <v>0</v>
      </c>
      <c r="R656" s="214">
        <f>Q656*H656</f>
        <v>0</v>
      </c>
      <c r="S656" s="214">
        <v>0</v>
      </c>
      <c r="T656" s="215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16" t="s">
        <v>154</v>
      </c>
      <c r="AT656" s="216" t="s">
        <v>150</v>
      </c>
      <c r="AU656" s="216" t="s">
        <v>92</v>
      </c>
      <c r="AY656" s="18" t="s">
        <v>148</v>
      </c>
      <c r="BE656" s="217">
        <f>IF(N656="základní",J656,0)</f>
        <v>0</v>
      </c>
      <c r="BF656" s="217">
        <f>IF(N656="snížená",J656,0)</f>
        <v>0</v>
      </c>
      <c r="BG656" s="217">
        <f>IF(N656="zákl. přenesená",J656,0)</f>
        <v>0</v>
      </c>
      <c r="BH656" s="217">
        <f>IF(N656="sníž. přenesená",J656,0)</f>
        <v>0</v>
      </c>
      <c r="BI656" s="217">
        <f>IF(N656="nulová",J656,0)</f>
        <v>0</v>
      </c>
      <c r="BJ656" s="18" t="s">
        <v>90</v>
      </c>
      <c r="BK656" s="217">
        <f>ROUND(I656*H656,2)</f>
        <v>0</v>
      </c>
      <c r="BL656" s="18" t="s">
        <v>154</v>
      </c>
      <c r="BM656" s="216" t="s">
        <v>574</v>
      </c>
    </row>
    <row r="657" spans="1:65" s="2" customFormat="1" ht="24" customHeight="1">
      <c r="A657" s="35"/>
      <c r="B657" s="36"/>
      <c r="C657" s="205" t="s">
        <v>575</v>
      </c>
      <c r="D657" s="205" t="s">
        <v>150</v>
      </c>
      <c r="E657" s="206" t="s">
        <v>576</v>
      </c>
      <c r="F657" s="207" t="s">
        <v>577</v>
      </c>
      <c r="G657" s="208" t="s">
        <v>201</v>
      </c>
      <c r="H657" s="209">
        <v>1.59</v>
      </c>
      <c r="I657" s="210"/>
      <c r="J657" s="211">
        <f>ROUND(I657*H657,2)</f>
        <v>0</v>
      </c>
      <c r="K657" s="207" t="s">
        <v>153</v>
      </c>
      <c r="L657" s="40"/>
      <c r="M657" s="212" t="s">
        <v>1</v>
      </c>
      <c r="N657" s="213" t="s">
        <v>47</v>
      </c>
      <c r="O657" s="72"/>
      <c r="P657" s="214">
        <f>O657*H657</f>
        <v>0</v>
      </c>
      <c r="Q657" s="214">
        <v>0</v>
      </c>
      <c r="R657" s="214">
        <f>Q657*H657</f>
        <v>0</v>
      </c>
      <c r="S657" s="214">
        <v>0</v>
      </c>
      <c r="T657" s="215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6" t="s">
        <v>154</v>
      </c>
      <c r="AT657" s="216" t="s">
        <v>150</v>
      </c>
      <c r="AU657" s="216" t="s">
        <v>92</v>
      </c>
      <c r="AY657" s="18" t="s">
        <v>148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8" t="s">
        <v>90</v>
      </c>
      <c r="BK657" s="217">
        <f>ROUND(I657*H657,2)</f>
        <v>0</v>
      </c>
      <c r="BL657" s="18" t="s">
        <v>154</v>
      </c>
      <c r="BM657" s="216" t="s">
        <v>578</v>
      </c>
    </row>
    <row r="658" spans="1:65" s="2" customFormat="1" ht="24" customHeight="1">
      <c r="A658" s="35"/>
      <c r="B658" s="36"/>
      <c r="C658" s="205" t="s">
        <v>579</v>
      </c>
      <c r="D658" s="205" t="s">
        <v>150</v>
      </c>
      <c r="E658" s="206" t="s">
        <v>580</v>
      </c>
      <c r="F658" s="207" t="s">
        <v>581</v>
      </c>
      <c r="G658" s="208" t="s">
        <v>201</v>
      </c>
      <c r="H658" s="209">
        <v>6.35</v>
      </c>
      <c r="I658" s="210"/>
      <c r="J658" s="211">
        <f>ROUND(I658*H658,2)</f>
        <v>0</v>
      </c>
      <c r="K658" s="207" t="s">
        <v>153</v>
      </c>
      <c r="L658" s="40"/>
      <c r="M658" s="212" t="s">
        <v>1</v>
      </c>
      <c r="N658" s="213" t="s">
        <v>47</v>
      </c>
      <c r="O658" s="72"/>
      <c r="P658" s="214">
        <f>O658*H658</f>
        <v>0</v>
      </c>
      <c r="Q658" s="214">
        <v>0</v>
      </c>
      <c r="R658" s="214">
        <f>Q658*H658</f>
        <v>0</v>
      </c>
      <c r="S658" s="214">
        <v>0</v>
      </c>
      <c r="T658" s="215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16" t="s">
        <v>154</v>
      </c>
      <c r="AT658" s="216" t="s">
        <v>150</v>
      </c>
      <c r="AU658" s="216" t="s">
        <v>92</v>
      </c>
      <c r="AY658" s="18" t="s">
        <v>148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18" t="s">
        <v>90</v>
      </c>
      <c r="BK658" s="217">
        <f>ROUND(I658*H658,2)</f>
        <v>0</v>
      </c>
      <c r="BL658" s="18" t="s">
        <v>154</v>
      </c>
      <c r="BM658" s="216" t="s">
        <v>582</v>
      </c>
    </row>
    <row r="659" spans="1:65" s="12" customFormat="1" ht="22.9" customHeight="1">
      <c r="B659" s="189"/>
      <c r="C659" s="190"/>
      <c r="D659" s="191" t="s">
        <v>81</v>
      </c>
      <c r="E659" s="203" t="s">
        <v>583</v>
      </c>
      <c r="F659" s="203" t="s">
        <v>584</v>
      </c>
      <c r="G659" s="190"/>
      <c r="H659" s="190"/>
      <c r="I659" s="193"/>
      <c r="J659" s="204">
        <f>BK659</f>
        <v>0</v>
      </c>
      <c r="K659" s="190"/>
      <c r="L659" s="195"/>
      <c r="M659" s="196"/>
      <c r="N659" s="197"/>
      <c r="O659" s="197"/>
      <c r="P659" s="198">
        <f>P660</f>
        <v>0</v>
      </c>
      <c r="Q659" s="197"/>
      <c r="R659" s="198">
        <f>R660</f>
        <v>0</v>
      </c>
      <c r="S659" s="197"/>
      <c r="T659" s="199">
        <f>T660</f>
        <v>0</v>
      </c>
      <c r="AR659" s="200" t="s">
        <v>90</v>
      </c>
      <c r="AT659" s="201" t="s">
        <v>81</v>
      </c>
      <c r="AU659" s="201" t="s">
        <v>90</v>
      </c>
      <c r="AY659" s="200" t="s">
        <v>148</v>
      </c>
      <c r="BK659" s="202">
        <f>BK660</f>
        <v>0</v>
      </c>
    </row>
    <row r="660" spans="1:65" s="2" customFormat="1" ht="24" customHeight="1">
      <c r="A660" s="35"/>
      <c r="B660" s="36"/>
      <c r="C660" s="205" t="s">
        <v>585</v>
      </c>
      <c r="D660" s="205" t="s">
        <v>150</v>
      </c>
      <c r="E660" s="206" t="s">
        <v>586</v>
      </c>
      <c r="F660" s="207" t="s">
        <v>587</v>
      </c>
      <c r="G660" s="208" t="s">
        <v>201</v>
      </c>
      <c r="H660" s="209">
        <v>80.346000000000004</v>
      </c>
      <c r="I660" s="210"/>
      <c r="J660" s="211">
        <f>ROUND(I660*H660,2)</f>
        <v>0</v>
      </c>
      <c r="K660" s="207" t="s">
        <v>153</v>
      </c>
      <c r="L660" s="40"/>
      <c r="M660" s="212" t="s">
        <v>1</v>
      </c>
      <c r="N660" s="213" t="s">
        <v>47</v>
      </c>
      <c r="O660" s="72"/>
      <c r="P660" s="214">
        <f>O660*H660</f>
        <v>0</v>
      </c>
      <c r="Q660" s="214">
        <v>0</v>
      </c>
      <c r="R660" s="214">
        <f>Q660*H660</f>
        <v>0</v>
      </c>
      <c r="S660" s="214">
        <v>0</v>
      </c>
      <c r="T660" s="215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6" t="s">
        <v>154</v>
      </c>
      <c r="AT660" s="216" t="s">
        <v>150</v>
      </c>
      <c r="AU660" s="216" t="s">
        <v>92</v>
      </c>
      <c r="AY660" s="18" t="s">
        <v>148</v>
      </c>
      <c r="BE660" s="217">
        <f>IF(N660="základní",J660,0)</f>
        <v>0</v>
      </c>
      <c r="BF660" s="217">
        <f>IF(N660="snížená",J660,0)</f>
        <v>0</v>
      </c>
      <c r="BG660" s="217">
        <f>IF(N660="zákl. přenesená",J660,0)</f>
        <v>0</v>
      </c>
      <c r="BH660" s="217">
        <f>IF(N660="sníž. přenesená",J660,0)</f>
        <v>0</v>
      </c>
      <c r="BI660" s="217">
        <f>IF(N660="nulová",J660,0)</f>
        <v>0</v>
      </c>
      <c r="BJ660" s="18" t="s">
        <v>90</v>
      </c>
      <c r="BK660" s="217">
        <f>ROUND(I660*H660,2)</f>
        <v>0</v>
      </c>
      <c r="BL660" s="18" t="s">
        <v>154</v>
      </c>
      <c r="BM660" s="216" t="s">
        <v>588</v>
      </c>
    </row>
    <row r="661" spans="1:65" s="12" customFormat="1" ht="25.9" customHeight="1">
      <c r="B661" s="189"/>
      <c r="C661" s="190"/>
      <c r="D661" s="191" t="s">
        <v>81</v>
      </c>
      <c r="E661" s="192" t="s">
        <v>589</v>
      </c>
      <c r="F661" s="192" t="s">
        <v>590</v>
      </c>
      <c r="G661" s="190"/>
      <c r="H661" s="190"/>
      <c r="I661" s="193"/>
      <c r="J661" s="194">
        <f>BK661</f>
        <v>0</v>
      </c>
      <c r="K661" s="190"/>
      <c r="L661" s="195"/>
      <c r="M661" s="196"/>
      <c r="N661" s="197"/>
      <c r="O661" s="197"/>
      <c r="P661" s="198">
        <f>P662+P828+P866+P878+P887+P896+P932+P941+P989+P1012+P1038+P1075</f>
        <v>0</v>
      </c>
      <c r="Q661" s="197"/>
      <c r="R661" s="198">
        <f>R662+R828+R866+R878+R887+R896+R932+R941+R989+R1012+R1038+R1075</f>
        <v>22.587085620000007</v>
      </c>
      <c r="S661" s="197"/>
      <c r="T661" s="199">
        <f>T662+T828+T866+T878+T887+T896+T932+T941+T989+T1012+T1038+T1075</f>
        <v>8.429783350000001</v>
      </c>
      <c r="AR661" s="200" t="s">
        <v>92</v>
      </c>
      <c r="AT661" s="201" t="s">
        <v>81</v>
      </c>
      <c r="AU661" s="201" t="s">
        <v>82</v>
      </c>
      <c r="AY661" s="200" t="s">
        <v>148</v>
      </c>
      <c r="BK661" s="202">
        <f>BK662+BK828+BK866+BK878+BK887+BK896+BK932+BK941+BK989+BK1012+BK1038+BK1075</f>
        <v>0</v>
      </c>
    </row>
    <row r="662" spans="1:65" s="12" customFormat="1" ht="22.9" customHeight="1">
      <c r="B662" s="189"/>
      <c r="C662" s="190"/>
      <c r="D662" s="191" t="s">
        <v>81</v>
      </c>
      <c r="E662" s="203" t="s">
        <v>591</v>
      </c>
      <c r="F662" s="203" t="s">
        <v>592</v>
      </c>
      <c r="G662" s="190"/>
      <c r="H662" s="190"/>
      <c r="I662" s="193"/>
      <c r="J662" s="204">
        <f>BK662</f>
        <v>0</v>
      </c>
      <c r="K662" s="190"/>
      <c r="L662" s="195"/>
      <c r="M662" s="196"/>
      <c r="N662" s="197"/>
      <c r="O662" s="197"/>
      <c r="P662" s="198">
        <f>SUM(P663:P827)</f>
        <v>0</v>
      </c>
      <c r="Q662" s="197"/>
      <c r="R662" s="198">
        <f>SUM(R663:R827)</f>
        <v>1.6245134999999999</v>
      </c>
      <c r="S662" s="197"/>
      <c r="T662" s="199">
        <f>SUM(T663:T827)</f>
        <v>1.5541600000000002</v>
      </c>
      <c r="AR662" s="200" t="s">
        <v>92</v>
      </c>
      <c r="AT662" s="201" t="s">
        <v>81</v>
      </c>
      <c r="AU662" s="201" t="s">
        <v>90</v>
      </c>
      <c r="AY662" s="200" t="s">
        <v>148</v>
      </c>
      <c r="BK662" s="202">
        <f>SUM(BK663:BK827)</f>
        <v>0</v>
      </c>
    </row>
    <row r="663" spans="1:65" s="2" customFormat="1" ht="24" customHeight="1">
      <c r="A663" s="35"/>
      <c r="B663" s="36"/>
      <c r="C663" s="205" t="s">
        <v>593</v>
      </c>
      <c r="D663" s="205" t="s">
        <v>150</v>
      </c>
      <c r="E663" s="206" t="s">
        <v>594</v>
      </c>
      <c r="F663" s="207" t="s">
        <v>595</v>
      </c>
      <c r="G663" s="208" t="s">
        <v>97</v>
      </c>
      <c r="H663" s="209">
        <v>172.745</v>
      </c>
      <c r="I663" s="210"/>
      <c r="J663" s="211">
        <f>ROUND(I663*H663,2)</f>
        <v>0</v>
      </c>
      <c r="K663" s="207" t="s">
        <v>153</v>
      </c>
      <c r="L663" s="40"/>
      <c r="M663" s="212" t="s">
        <v>1</v>
      </c>
      <c r="N663" s="213" t="s">
        <v>47</v>
      </c>
      <c r="O663" s="72"/>
      <c r="P663" s="214">
        <f>O663*H663</f>
        <v>0</v>
      </c>
      <c r="Q663" s="214">
        <v>0</v>
      </c>
      <c r="R663" s="214">
        <f>Q663*H663</f>
        <v>0</v>
      </c>
      <c r="S663" s="214">
        <v>0</v>
      </c>
      <c r="T663" s="215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16" t="s">
        <v>245</v>
      </c>
      <c r="AT663" s="216" t="s">
        <v>150</v>
      </c>
      <c r="AU663" s="216" t="s">
        <v>92</v>
      </c>
      <c r="AY663" s="18" t="s">
        <v>148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18" t="s">
        <v>90</v>
      </c>
      <c r="BK663" s="217">
        <f>ROUND(I663*H663,2)</f>
        <v>0</v>
      </c>
      <c r="BL663" s="18" t="s">
        <v>245</v>
      </c>
      <c r="BM663" s="216" t="s">
        <v>596</v>
      </c>
    </row>
    <row r="664" spans="1:65" s="13" customFormat="1" ht="11.25">
      <c r="B664" s="218"/>
      <c r="C664" s="219"/>
      <c r="D664" s="220" t="s">
        <v>156</v>
      </c>
      <c r="E664" s="221" t="s">
        <v>1</v>
      </c>
      <c r="F664" s="222" t="s">
        <v>157</v>
      </c>
      <c r="G664" s="219"/>
      <c r="H664" s="221" t="s">
        <v>1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156</v>
      </c>
      <c r="AU664" s="228" t="s">
        <v>92</v>
      </c>
      <c r="AV664" s="13" t="s">
        <v>90</v>
      </c>
      <c r="AW664" s="13" t="s">
        <v>36</v>
      </c>
      <c r="AX664" s="13" t="s">
        <v>82</v>
      </c>
      <c r="AY664" s="228" t="s">
        <v>148</v>
      </c>
    </row>
    <row r="665" spans="1:65" s="13" customFormat="1" ht="11.25">
      <c r="B665" s="218"/>
      <c r="C665" s="219"/>
      <c r="D665" s="220" t="s">
        <v>156</v>
      </c>
      <c r="E665" s="221" t="s">
        <v>1</v>
      </c>
      <c r="F665" s="222" t="s">
        <v>158</v>
      </c>
      <c r="G665" s="219"/>
      <c r="H665" s="221" t="s">
        <v>1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156</v>
      </c>
      <c r="AU665" s="228" t="s">
        <v>92</v>
      </c>
      <c r="AV665" s="13" t="s">
        <v>90</v>
      </c>
      <c r="AW665" s="13" t="s">
        <v>36</v>
      </c>
      <c r="AX665" s="13" t="s">
        <v>82</v>
      </c>
      <c r="AY665" s="228" t="s">
        <v>148</v>
      </c>
    </row>
    <row r="666" spans="1:65" s="13" customFormat="1" ht="11.25">
      <c r="B666" s="218"/>
      <c r="C666" s="219"/>
      <c r="D666" s="220" t="s">
        <v>156</v>
      </c>
      <c r="E666" s="221" t="s">
        <v>1</v>
      </c>
      <c r="F666" s="222" t="s">
        <v>160</v>
      </c>
      <c r="G666" s="219"/>
      <c r="H666" s="221" t="s">
        <v>1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156</v>
      </c>
      <c r="AU666" s="228" t="s">
        <v>92</v>
      </c>
      <c r="AV666" s="13" t="s">
        <v>90</v>
      </c>
      <c r="AW666" s="13" t="s">
        <v>36</v>
      </c>
      <c r="AX666" s="13" t="s">
        <v>82</v>
      </c>
      <c r="AY666" s="228" t="s">
        <v>148</v>
      </c>
    </row>
    <row r="667" spans="1:65" s="13" customFormat="1" ht="11.25">
      <c r="B667" s="218"/>
      <c r="C667" s="219"/>
      <c r="D667" s="220" t="s">
        <v>156</v>
      </c>
      <c r="E667" s="221" t="s">
        <v>1</v>
      </c>
      <c r="F667" s="222" t="s">
        <v>211</v>
      </c>
      <c r="G667" s="219"/>
      <c r="H667" s="221" t="s">
        <v>1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156</v>
      </c>
      <c r="AU667" s="228" t="s">
        <v>92</v>
      </c>
      <c r="AV667" s="13" t="s">
        <v>90</v>
      </c>
      <c r="AW667" s="13" t="s">
        <v>36</v>
      </c>
      <c r="AX667" s="13" t="s">
        <v>82</v>
      </c>
      <c r="AY667" s="228" t="s">
        <v>148</v>
      </c>
    </row>
    <row r="668" spans="1:65" s="13" customFormat="1" ht="11.25">
      <c r="B668" s="218"/>
      <c r="C668" s="219"/>
      <c r="D668" s="220" t="s">
        <v>156</v>
      </c>
      <c r="E668" s="221" t="s">
        <v>1</v>
      </c>
      <c r="F668" s="222" t="s">
        <v>262</v>
      </c>
      <c r="G668" s="219"/>
      <c r="H668" s="221" t="s">
        <v>1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156</v>
      </c>
      <c r="AU668" s="228" t="s">
        <v>92</v>
      </c>
      <c r="AV668" s="13" t="s">
        <v>90</v>
      </c>
      <c r="AW668" s="13" t="s">
        <v>36</v>
      </c>
      <c r="AX668" s="13" t="s">
        <v>82</v>
      </c>
      <c r="AY668" s="228" t="s">
        <v>148</v>
      </c>
    </row>
    <row r="669" spans="1:65" s="14" customFormat="1" ht="11.25">
      <c r="B669" s="229"/>
      <c r="C669" s="230"/>
      <c r="D669" s="220" t="s">
        <v>156</v>
      </c>
      <c r="E669" s="231" t="s">
        <v>1</v>
      </c>
      <c r="F669" s="232" t="s">
        <v>228</v>
      </c>
      <c r="G669" s="230"/>
      <c r="H669" s="233">
        <v>23.745000000000001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156</v>
      </c>
      <c r="AU669" s="239" t="s">
        <v>92</v>
      </c>
      <c r="AV669" s="14" t="s">
        <v>92</v>
      </c>
      <c r="AW669" s="14" t="s">
        <v>36</v>
      </c>
      <c r="AX669" s="14" t="s">
        <v>82</v>
      </c>
      <c r="AY669" s="239" t="s">
        <v>148</v>
      </c>
    </row>
    <row r="670" spans="1:65" s="13" customFormat="1" ht="11.25">
      <c r="B670" s="218"/>
      <c r="C670" s="219"/>
      <c r="D670" s="220" t="s">
        <v>156</v>
      </c>
      <c r="E670" s="221" t="s">
        <v>1</v>
      </c>
      <c r="F670" s="222" t="s">
        <v>157</v>
      </c>
      <c r="G670" s="219"/>
      <c r="H670" s="221" t="s">
        <v>1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156</v>
      </c>
      <c r="AU670" s="228" t="s">
        <v>92</v>
      </c>
      <c r="AV670" s="13" t="s">
        <v>90</v>
      </c>
      <c r="AW670" s="13" t="s">
        <v>36</v>
      </c>
      <c r="AX670" s="13" t="s">
        <v>82</v>
      </c>
      <c r="AY670" s="228" t="s">
        <v>148</v>
      </c>
    </row>
    <row r="671" spans="1:65" s="13" customFormat="1" ht="11.25">
      <c r="B671" s="218"/>
      <c r="C671" s="219"/>
      <c r="D671" s="220" t="s">
        <v>156</v>
      </c>
      <c r="E671" s="221" t="s">
        <v>1</v>
      </c>
      <c r="F671" s="222" t="s">
        <v>522</v>
      </c>
      <c r="G671" s="219"/>
      <c r="H671" s="221" t="s">
        <v>1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156</v>
      </c>
      <c r="AU671" s="228" t="s">
        <v>92</v>
      </c>
      <c r="AV671" s="13" t="s">
        <v>90</v>
      </c>
      <c r="AW671" s="13" t="s">
        <v>36</v>
      </c>
      <c r="AX671" s="13" t="s">
        <v>82</v>
      </c>
      <c r="AY671" s="228" t="s">
        <v>148</v>
      </c>
    </row>
    <row r="672" spans="1:65" s="13" customFormat="1" ht="11.25">
      <c r="B672" s="218"/>
      <c r="C672" s="219"/>
      <c r="D672" s="220" t="s">
        <v>156</v>
      </c>
      <c r="E672" s="221" t="s">
        <v>1</v>
      </c>
      <c r="F672" s="222" t="s">
        <v>504</v>
      </c>
      <c r="G672" s="219"/>
      <c r="H672" s="221" t="s">
        <v>1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156</v>
      </c>
      <c r="AU672" s="228" t="s">
        <v>92</v>
      </c>
      <c r="AV672" s="13" t="s">
        <v>90</v>
      </c>
      <c r="AW672" s="13" t="s">
        <v>36</v>
      </c>
      <c r="AX672" s="13" t="s">
        <v>82</v>
      </c>
      <c r="AY672" s="228" t="s">
        <v>148</v>
      </c>
    </row>
    <row r="673" spans="1:65" s="14" customFormat="1" ht="11.25">
      <c r="B673" s="229"/>
      <c r="C673" s="230"/>
      <c r="D673" s="220" t="s">
        <v>156</v>
      </c>
      <c r="E673" s="231" t="s">
        <v>1</v>
      </c>
      <c r="F673" s="232" t="s">
        <v>523</v>
      </c>
      <c r="G673" s="230"/>
      <c r="H673" s="233">
        <v>68.5</v>
      </c>
      <c r="I673" s="234"/>
      <c r="J673" s="230"/>
      <c r="K673" s="230"/>
      <c r="L673" s="235"/>
      <c r="M673" s="236"/>
      <c r="N673" s="237"/>
      <c r="O673" s="237"/>
      <c r="P673" s="237"/>
      <c r="Q673" s="237"/>
      <c r="R673" s="237"/>
      <c r="S673" s="237"/>
      <c r="T673" s="238"/>
      <c r="AT673" s="239" t="s">
        <v>156</v>
      </c>
      <c r="AU673" s="239" t="s">
        <v>92</v>
      </c>
      <c r="AV673" s="14" t="s">
        <v>92</v>
      </c>
      <c r="AW673" s="14" t="s">
        <v>36</v>
      </c>
      <c r="AX673" s="14" t="s">
        <v>82</v>
      </c>
      <c r="AY673" s="239" t="s">
        <v>148</v>
      </c>
    </row>
    <row r="674" spans="1:65" s="14" customFormat="1" ht="11.25">
      <c r="B674" s="229"/>
      <c r="C674" s="230"/>
      <c r="D674" s="220" t="s">
        <v>156</v>
      </c>
      <c r="E674" s="231" t="s">
        <v>1</v>
      </c>
      <c r="F674" s="232" t="s">
        <v>524</v>
      </c>
      <c r="G674" s="230"/>
      <c r="H674" s="233">
        <v>33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AT674" s="239" t="s">
        <v>156</v>
      </c>
      <c r="AU674" s="239" t="s">
        <v>92</v>
      </c>
      <c r="AV674" s="14" t="s">
        <v>92</v>
      </c>
      <c r="AW674" s="14" t="s">
        <v>36</v>
      </c>
      <c r="AX674" s="14" t="s">
        <v>82</v>
      </c>
      <c r="AY674" s="239" t="s">
        <v>148</v>
      </c>
    </row>
    <row r="675" spans="1:65" s="13" customFormat="1" ht="11.25">
      <c r="B675" s="218"/>
      <c r="C675" s="219"/>
      <c r="D675" s="220" t="s">
        <v>156</v>
      </c>
      <c r="E675" s="221" t="s">
        <v>1</v>
      </c>
      <c r="F675" s="222" t="s">
        <v>507</v>
      </c>
      <c r="G675" s="219"/>
      <c r="H675" s="221" t="s">
        <v>1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156</v>
      </c>
      <c r="AU675" s="228" t="s">
        <v>92</v>
      </c>
      <c r="AV675" s="13" t="s">
        <v>90</v>
      </c>
      <c r="AW675" s="13" t="s">
        <v>36</v>
      </c>
      <c r="AX675" s="13" t="s">
        <v>82</v>
      </c>
      <c r="AY675" s="228" t="s">
        <v>148</v>
      </c>
    </row>
    <row r="676" spans="1:65" s="14" customFormat="1" ht="11.25">
      <c r="B676" s="229"/>
      <c r="C676" s="230"/>
      <c r="D676" s="220" t="s">
        <v>156</v>
      </c>
      <c r="E676" s="231" t="s">
        <v>1</v>
      </c>
      <c r="F676" s="232" t="s">
        <v>525</v>
      </c>
      <c r="G676" s="230"/>
      <c r="H676" s="233">
        <v>47.5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AT676" s="239" t="s">
        <v>156</v>
      </c>
      <c r="AU676" s="239" t="s">
        <v>92</v>
      </c>
      <c r="AV676" s="14" t="s">
        <v>92</v>
      </c>
      <c r="AW676" s="14" t="s">
        <v>36</v>
      </c>
      <c r="AX676" s="14" t="s">
        <v>82</v>
      </c>
      <c r="AY676" s="239" t="s">
        <v>148</v>
      </c>
    </row>
    <row r="677" spans="1:65" s="15" customFormat="1" ht="11.25">
      <c r="B677" s="240"/>
      <c r="C677" s="241"/>
      <c r="D677" s="220" t="s">
        <v>156</v>
      </c>
      <c r="E677" s="242" t="s">
        <v>1</v>
      </c>
      <c r="F677" s="243" t="s">
        <v>163</v>
      </c>
      <c r="G677" s="241"/>
      <c r="H677" s="244">
        <v>172.745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156</v>
      </c>
      <c r="AU677" s="250" t="s">
        <v>92</v>
      </c>
      <c r="AV677" s="15" t="s">
        <v>154</v>
      </c>
      <c r="AW677" s="15" t="s">
        <v>36</v>
      </c>
      <c r="AX677" s="15" t="s">
        <v>90</v>
      </c>
      <c r="AY677" s="250" t="s">
        <v>148</v>
      </c>
    </row>
    <row r="678" spans="1:65" s="2" customFormat="1" ht="16.5" customHeight="1">
      <c r="A678" s="35"/>
      <c r="B678" s="36"/>
      <c r="C678" s="251" t="s">
        <v>597</v>
      </c>
      <c r="D678" s="251" t="s">
        <v>239</v>
      </c>
      <c r="E678" s="252" t="s">
        <v>598</v>
      </c>
      <c r="F678" s="253" t="s">
        <v>599</v>
      </c>
      <c r="G678" s="254" t="s">
        <v>600</v>
      </c>
      <c r="H678" s="255">
        <v>51.823999999999998</v>
      </c>
      <c r="I678" s="256"/>
      <c r="J678" s="257">
        <f>ROUND(I678*H678,2)</f>
        <v>0</v>
      </c>
      <c r="K678" s="253" t="s">
        <v>153</v>
      </c>
      <c r="L678" s="258"/>
      <c r="M678" s="259" t="s">
        <v>1</v>
      </c>
      <c r="N678" s="260" t="s">
        <v>47</v>
      </c>
      <c r="O678" s="72"/>
      <c r="P678" s="214">
        <f>O678*H678</f>
        <v>0</v>
      </c>
      <c r="Q678" s="214">
        <v>1E-3</v>
      </c>
      <c r="R678" s="214">
        <f>Q678*H678</f>
        <v>5.1824000000000002E-2</v>
      </c>
      <c r="S678" s="214">
        <v>0</v>
      </c>
      <c r="T678" s="215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6" t="s">
        <v>334</v>
      </c>
      <c r="AT678" s="216" t="s">
        <v>239</v>
      </c>
      <c r="AU678" s="216" t="s">
        <v>92</v>
      </c>
      <c r="AY678" s="18" t="s">
        <v>148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8" t="s">
        <v>90</v>
      </c>
      <c r="BK678" s="217">
        <f>ROUND(I678*H678,2)</f>
        <v>0</v>
      </c>
      <c r="BL678" s="18" t="s">
        <v>245</v>
      </c>
      <c r="BM678" s="216" t="s">
        <v>601</v>
      </c>
    </row>
    <row r="679" spans="1:65" s="14" customFormat="1" ht="11.25">
      <c r="B679" s="229"/>
      <c r="C679" s="230"/>
      <c r="D679" s="220" t="s">
        <v>156</v>
      </c>
      <c r="E679" s="230"/>
      <c r="F679" s="232" t="s">
        <v>602</v>
      </c>
      <c r="G679" s="230"/>
      <c r="H679" s="233">
        <v>51.823999999999998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156</v>
      </c>
      <c r="AU679" s="239" t="s">
        <v>92</v>
      </c>
      <c r="AV679" s="14" t="s">
        <v>92</v>
      </c>
      <c r="AW679" s="14" t="s">
        <v>4</v>
      </c>
      <c r="AX679" s="14" t="s">
        <v>90</v>
      </c>
      <c r="AY679" s="239" t="s">
        <v>148</v>
      </c>
    </row>
    <row r="680" spans="1:65" s="2" customFormat="1" ht="24" customHeight="1">
      <c r="A680" s="35"/>
      <c r="B680" s="36"/>
      <c r="C680" s="205" t="s">
        <v>603</v>
      </c>
      <c r="D680" s="205" t="s">
        <v>150</v>
      </c>
      <c r="E680" s="206" t="s">
        <v>604</v>
      </c>
      <c r="F680" s="207" t="s">
        <v>605</v>
      </c>
      <c r="G680" s="208" t="s">
        <v>97</v>
      </c>
      <c r="H680" s="209">
        <v>6.9</v>
      </c>
      <c r="I680" s="210"/>
      <c r="J680" s="211">
        <f>ROUND(I680*H680,2)</f>
        <v>0</v>
      </c>
      <c r="K680" s="207" t="s">
        <v>153</v>
      </c>
      <c r="L680" s="40"/>
      <c r="M680" s="212" t="s">
        <v>1</v>
      </c>
      <c r="N680" s="213" t="s">
        <v>47</v>
      </c>
      <c r="O680" s="72"/>
      <c r="P680" s="214">
        <f>O680*H680</f>
        <v>0</v>
      </c>
      <c r="Q680" s="214">
        <v>0</v>
      </c>
      <c r="R680" s="214">
        <f>Q680*H680</f>
        <v>0</v>
      </c>
      <c r="S680" s="214">
        <v>0</v>
      </c>
      <c r="T680" s="215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16" t="s">
        <v>245</v>
      </c>
      <c r="AT680" s="216" t="s">
        <v>150</v>
      </c>
      <c r="AU680" s="216" t="s">
        <v>92</v>
      </c>
      <c r="AY680" s="18" t="s">
        <v>148</v>
      </c>
      <c r="BE680" s="217">
        <f>IF(N680="základní",J680,0)</f>
        <v>0</v>
      </c>
      <c r="BF680" s="217">
        <f>IF(N680="snížená",J680,0)</f>
        <v>0</v>
      </c>
      <c r="BG680" s="217">
        <f>IF(N680="zákl. přenesená",J680,0)</f>
        <v>0</v>
      </c>
      <c r="BH680" s="217">
        <f>IF(N680="sníž. přenesená",J680,0)</f>
        <v>0</v>
      </c>
      <c r="BI680" s="217">
        <f>IF(N680="nulová",J680,0)</f>
        <v>0</v>
      </c>
      <c r="BJ680" s="18" t="s">
        <v>90</v>
      </c>
      <c r="BK680" s="217">
        <f>ROUND(I680*H680,2)</f>
        <v>0</v>
      </c>
      <c r="BL680" s="18" t="s">
        <v>245</v>
      </c>
      <c r="BM680" s="216" t="s">
        <v>606</v>
      </c>
    </row>
    <row r="681" spans="1:65" s="13" customFormat="1" ht="11.25">
      <c r="B681" s="218"/>
      <c r="C681" s="219"/>
      <c r="D681" s="220" t="s">
        <v>156</v>
      </c>
      <c r="E681" s="221" t="s">
        <v>1</v>
      </c>
      <c r="F681" s="222" t="s">
        <v>157</v>
      </c>
      <c r="G681" s="219"/>
      <c r="H681" s="221" t="s">
        <v>1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156</v>
      </c>
      <c r="AU681" s="228" t="s">
        <v>92</v>
      </c>
      <c r="AV681" s="13" t="s">
        <v>90</v>
      </c>
      <c r="AW681" s="13" t="s">
        <v>36</v>
      </c>
      <c r="AX681" s="13" t="s">
        <v>82</v>
      </c>
      <c r="AY681" s="228" t="s">
        <v>148</v>
      </c>
    </row>
    <row r="682" spans="1:65" s="13" customFormat="1" ht="11.25">
      <c r="B682" s="218"/>
      <c r="C682" s="219"/>
      <c r="D682" s="220" t="s">
        <v>156</v>
      </c>
      <c r="E682" s="221" t="s">
        <v>1</v>
      </c>
      <c r="F682" s="222" t="s">
        <v>158</v>
      </c>
      <c r="G682" s="219"/>
      <c r="H682" s="221" t="s">
        <v>1</v>
      </c>
      <c r="I682" s="223"/>
      <c r="J682" s="219"/>
      <c r="K682" s="219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156</v>
      </c>
      <c r="AU682" s="228" t="s">
        <v>92</v>
      </c>
      <c r="AV682" s="13" t="s">
        <v>90</v>
      </c>
      <c r="AW682" s="13" t="s">
        <v>36</v>
      </c>
      <c r="AX682" s="13" t="s">
        <v>82</v>
      </c>
      <c r="AY682" s="228" t="s">
        <v>148</v>
      </c>
    </row>
    <row r="683" spans="1:65" s="13" customFormat="1" ht="11.25">
      <c r="B683" s="218"/>
      <c r="C683" s="219"/>
      <c r="D683" s="220" t="s">
        <v>156</v>
      </c>
      <c r="E683" s="221" t="s">
        <v>1</v>
      </c>
      <c r="F683" s="222" t="s">
        <v>160</v>
      </c>
      <c r="G683" s="219"/>
      <c r="H683" s="221" t="s">
        <v>1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156</v>
      </c>
      <c r="AU683" s="228" t="s">
        <v>92</v>
      </c>
      <c r="AV683" s="13" t="s">
        <v>90</v>
      </c>
      <c r="AW683" s="13" t="s">
        <v>36</v>
      </c>
      <c r="AX683" s="13" t="s">
        <v>82</v>
      </c>
      <c r="AY683" s="228" t="s">
        <v>148</v>
      </c>
    </row>
    <row r="684" spans="1:65" s="13" customFormat="1" ht="11.25">
      <c r="B684" s="218"/>
      <c r="C684" s="219"/>
      <c r="D684" s="220" t="s">
        <v>156</v>
      </c>
      <c r="E684" s="221" t="s">
        <v>1</v>
      </c>
      <c r="F684" s="222" t="s">
        <v>211</v>
      </c>
      <c r="G684" s="219"/>
      <c r="H684" s="221" t="s">
        <v>1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156</v>
      </c>
      <c r="AU684" s="228" t="s">
        <v>92</v>
      </c>
      <c r="AV684" s="13" t="s">
        <v>90</v>
      </c>
      <c r="AW684" s="13" t="s">
        <v>36</v>
      </c>
      <c r="AX684" s="13" t="s">
        <v>82</v>
      </c>
      <c r="AY684" s="228" t="s">
        <v>148</v>
      </c>
    </row>
    <row r="685" spans="1:65" s="13" customFormat="1" ht="11.25">
      <c r="B685" s="218"/>
      <c r="C685" s="219"/>
      <c r="D685" s="220" t="s">
        <v>156</v>
      </c>
      <c r="E685" s="221" t="s">
        <v>1</v>
      </c>
      <c r="F685" s="222" t="s">
        <v>262</v>
      </c>
      <c r="G685" s="219"/>
      <c r="H685" s="221" t="s">
        <v>1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156</v>
      </c>
      <c r="AU685" s="228" t="s">
        <v>92</v>
      </c>
      <c r="AV685" s="13" t="s">
        <v>90</v>
      </c>
      <c r="AW685" s="13" t="s">
        <v>36</v>
      </c>
      <c r="AX685" s="13" t="s">
        <v>82</v>
      </c>
      <c r="AY685" s="228" t="s">
        <v>148</v>
      </c>
    </row>
    <row r="686" spans="1:65" s="14" customFormat="1" ht="11.25">
      <c r="B686" s="229"/>
      <c r="C686" s="230"/>
      <c r="D686" s="220" t="s">
        <v>156</v>
      </c>
      <c r="E686" s="231" t="s">
        <v>1</v>
      </c>
      <c r="F686" s="232" t="s">
        <v>607</v>
      </c>
      <c r="G686" s="230"/>
      <c r="H686" s="233">
        <v>6.9</v>
      </c>
      <c r="I686" s="234"/>
      <c r="J686" s="230"/>
      <c r="K686" s="230"/>
      <c r="L686" s="235"/>
      <c r="M686" s="236"/>
      <c r="N686" s="237"/>
      <c r="O686" s="237"/>
      <c r="P686" s="237"/>
      <c r="Q686" s="237"/>
      <c r="R686" s="237"/>
      <c r="S686" s="237"/>
      <c r="T686" s="238"/>
      <c r="AT686" s="239" t="s">
        <v>156</v>
      </c>
      <c r="AU686" s="239" t="s">
        <v>92</v>
      </c>
      <c r="AV686" s="14" t="s">
        <v>92</v>
      </c>
      <c r="AW686" s="14" t="s">
        <v>36</v>
      </c>
      <c r="AX686" s="14" t="s">
        <v>82</v>
      </c>
      <c r="AY686" s="239" t="s">
        <v>148</v>
      </c>
    </row>
    <row r="687" spans="1:65" s="15" customFormat="1" ht="11.25">
      <c r="B687" s="240"/>
      <c r="C687" s="241"/>
      <c r="D687" s="220" t="s">
        <v>156</v>
      </c>
      <c r="E687" s="242" t="s">
        <v>1</v>
      </c>
      <c r="F687" s="243" t="s">
        <v>163</v>
      </c>
      <c r="G687" s="241"/>
      <c r="H687" s="244">
        <v>6.9</v>
      </c>
      <c r="I687" s="245"/>
      <c r="J687" s="241"/>
      <c r="K687" s="241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156</v>
      </c>
      <c r="AU687" s="250" t="s">
        <v>92</v>
      </c>
      <c r="AV687" s="15" t="s">
        <v>154</v>
      </c>
      <c r="AW687" s="15" t="s">
        <v>36</v>
      </c>
      <c r="AX687" s="15" t="s">
        <v>90</v>
      </c>
      <c r="AY687" s="250" t="s">
        <v>148</v>
      </c>
    </row>
    <row r="688" spans="1:65" s="2" customFormat="1" ht="16.5" customHeight="1">
      <c r="A688" s="35"/>
      <c r="B688" s="36"/>
      <c r="C688" s="251" t="s">
        <v>608</v>
      </c>
      <c r="D688" s="251" t="s">
        <v>239</v>
      </c>
      <c r="E688" s="252" t="s">
        <v>598</v>
      </c>
      <c r="F688" s="253" t="s">
        <v>599</v>
      </c>
      <c r="G688" s="254" t="s">
        <v>600</v>
      </c>
      <c r="H688" s="255">
        <v>2.415</v>
      </c>
      <c r="I688" s="256"/>
      <c r="J688" s="257">
        <f>ROUND(I688*H688,2)</f>
        <v>0</v>
      </c>
      <c r="K688" s="253" t="s">
        <v>153</v>
      </c>
      <c r="L688" s="258"/>
      <c r="M688" s="259" t="s">
        <v>1</v>
      </c>
      <c r="N688" s="260" t="s">
        <v>47</v>
      </c>
      <c r="O688" s="72"/>
      <c r="P688" s="214">
        <f>O688*H688</f>
        <v>0</v>
      </c>
      <c r="Q688" s="214">
        <v>1E-3</v>
      </c>
      <c r="R688" s="214">
        <f>Q688*H688</f>
        <v>2.415E-3</v>
      </c>
      <c r="S688" s="214">
        <v>0</v>
      </c>
      <c r="T688" s="215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16" t="s">
        <v>334</v>
      </c>
      <c r="AT688" s="216" t="s">
        <v>239</v>
      </c>
      <c r="AU688" s="216" t="s">
        <v>92</v>
      </c>
      <c r="AY688" s="18" t="s">
        <v>148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18" t="s">
        <v>90</v>
      </c>
      <c r="BK688" s="217">
        <f>ROUND(I688*H688,2)</f>
        <v>0</v>
      </c>
      <c r="BL688" s="18" t="s">
        <v>245</v>
      </c>
      <c r="BM688" s="216" t="s">
        <v>609</v>
      </c>
    </row>
    <row r="689" spans="1:65" s="14" customFormat="1" ht="11.25">
      <c r="B689" s="229"/>
      <c r="C689" s="230"/>
      <c r="D689" s="220" t="s">
        <v>156</v>
      </c>
      <c r="E689" s="230"/>
      <c r="F689" s="232" t="s">
        <v>610</v>
      </c>
      <c r="G689" s="230"/>
      <c r="H689" s="233">
        <v>2.415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AT689" s="239" t="s">
        <v>156</v>
      </c>
      <c r="AU689" s="239" t="s">
        <v>92</v>
      </c>
      <c r="AV689" s="14" t="s">
        <v>92</v>
      </c>
      <c r="AW689" s="14" t="s">
        <v>4</v>
      </c>
      <c r="AX689" s="14" t="s">
        <v>90</v>
      </c>
      <c r="AY689" s="239" t="s">
        <v>148</v>
      </c>
    </row>
    <row r="690" spans="1:65" s="2" customFormat="1" ht="24" customHeight="1">
      <c r="A690" s="35"/>
      <c r="B690" s="36"/>
      <c r="C690" s="205" t="s">
        <v>611</v>
      </c>
      <c r="D690" s="205" t="s">
        <v>150</v>
      </c>
      <c r="E690" s="206" t="s">
        <v>612</v>
      </c>
      <c r="F690" s="207" t="s">
        <v>613</v>
      </c>
      <c r="G690" s="208" t="s">
        <v>97</v>
      </c>
      <c r="H690" s="209">
        <v>92.245000000000005</v>
      </c>
      <c r="I690" s="210"/>
      <c r="J690" s="211">
        <f>ROUND(I690*H690,2)</f>
        <v>0</v>
      </c>
      <c r="K690" s="207" t="s">
        <v>153</v>
      </c>
      <c r="L690" s="40"/>
      <c r="M690" s="212" t="s">
        <v>1</v>
      </c>
      <c r="N690" s="213" t="s">
        <v>47</v>
      </c>
      <c r="O690" s="72"/>
      <c r="P690" s="214">
        <f>O690*H690</f>
        <v>0</v>
      </c>
      <c r="Q690" s="214">
        <v>0</v>
      </c>
      <c r="R690" s="214">
        <f>Q690*H690</f>
        <v>0</v>
      </c>
      <c r="S690" s="214">
        <v>0</v>
      </c>
      <c r="T690" s="215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6" t="s">
        <v>245</v>
      </c>
      <c r="AT690" s="216" t="s">
        <v>150</v>
      </c>
      <c r="AU690" s="216" t="s">
        <v>92</v>
      </c>
      <c r="AY690" s="18" t="s">
        <v>148</v>
      </c>
      <c r="BE690" s="217">
        <f>IF(N690="základní",J690,0)</f>
        <v>0</v>
      </c>
      <c r="BF690" s="217">
        <f>IF(N690="snížená",J690,0)</f>
        <v>0</v>
      </c>
      <c r="BG690" s="217">
        <f>IF(N690="zákl. přenesená",J690,0)</f>
        <v>0</v>
      </c>
      <c r="BH690" s="217">
        <f>IF(N690="sníž. přenesená",J690,0)</f>
        <v>0</v>
      </c>
      <c r="BI690" s="217">
        <f>IF(N690="nulová",J690,0)</f>
        <v>0</v>
      </c>
      <c r="BJ690" s="18" t="s">
        <v>90</v>
      </c>
      <c r="BK690" s="217">
        <f>ROUND(I690*H690,2)</f>
        <v>0</v>
      </c>
      <c r="BL690" s="18" t="s">
        <v>245</v>
      </c>
      <c r="BM690" s="216" t="s">
        <v>614</v>
      </c>
    </row>
    <row r="691" spans="1:65" s="13" customFormat="1" ht="11.25">
      <c r="B691" s="218"/>
      <c r="C691" s="219"/>
      <c r="D691" s="220" t="s">
        <v>156</v>
      </c>
      <c r="E691" s="221" t="s">
        <v>1</v>
      </c>
      <c r="F691" s="222" t="s">
        <v>157</v>
      </c>
      <c r="G691" s="219"/>
      <c r="H691" s="221" t="s">
        <v>1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156</v>
      </c>
      <c r="AU691" s="228" t="s">
        <v>92</v>
      </c>
      <c r="AV691" s="13" t="s">
        <v>90</v>
      </c>
      <c r="AW691" s="13" t="s">
        <v>36</v>
      </c>
      <c r="AX691" s="13" t="s">
        <v>82</v>
      </c>
      <c r="AY691" s="228" t="s">
        <v>148</v>
      </c>
    </row>
    <row r="692" spans="1:65" s="13" customFormat="1" ht="11.25">
      <c r="B692" s="218"/>
      <c r="C692" s="219"/>
      <c r="D692" s="220" t="s">
        <v>156</v>
      </c>
      <c r="E692" s="221" t="s">
        <v>1</v>
      </c>
      <c r="F692" s="222" t="s">
        <v>158</v>
      </c>
      <c r="G692" s="219"/>
      <c r="H692" s="221" t="s">
        <v>1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156</v>
      </c>
      <c r="AU692" s="228" t="s">
        <v>92</v>
      </c>
      <c r="AV692" s="13" t="s">
        <v>90</v>
      </c>
      <c r="AW692" s="13" t="s">
        <v>36</v>
      </c>
      <c r="AX692" s="13" t="s">
        <v>82</v>
      </c>
      <c r="AY692" s="228" t="s">
        <v>148</v>
      </c>
    </row>
    <row r="693" spans="1:65" s="13" customFormat="1" ht="11.25">
      <c r="B693" s="218"/>
      <c r="C693" s="219"/>
      <c r="D693" s="220" t="s">
        <v>156</v>
      </c>
      <c r="E693" s="221" t="s">
        <v>1</v>
      </c>
      <c r="F693" s="222" t="s">
        <v>160</v>
      </c>
      <c r="G693" s="219"/>
      <c r="H693" s="221" t="s">
        <v>1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156</v>
      </c>
      <c r="AU693" s="228" t="s">
        <v>92</v>
      </c>
      <c r="AV693" s="13" t="s">
        <v>90</v>
      </c>
      <c r="AW693" s="13" t="s">
        <v>36</v>
      </c>
      <c r="AX693" s="13" t="s">
        <v>82</v>
      </c>
      <c r="AY693" s="228" t="s">
        <v>148</v>
      </c>
    </row>
    <row r="694" spans="1:65" s="13" customFormat="1" ht="11.25">
      <c r="B694" s="218"/>
      <c r="C694" s="219"/>
      <c r="D694" s="220" t="s">
        <v>156</v>
      </c>
      <c r="E694" s="221" t="s">
        <v>1</v>
      </c>
      <c r="F694" s="222" t="s">
        <v>211</v>
      </c>
      <c r="G694" s="219"/>
      <c r="H694" s="221" t="s">
        <v>1</v>
      </c>
      <c r="I694" s="223"/>
      <c r="J694" s="219"/>
      <c r="K694" s="219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156</v>
      </c>
      <c r="AU694" s="228" t="s">
        <v>92</v>
      </c>
      <c r="AV694" s="13" t="s">
        <v>90</v>
      </c>
      <c r="AW694" s="13" t="s">
        <v>36</v>
      </c>
      <c r="AX694" s="13" t="s">
        <v>82</v>
      </c>
      <c r="AY694" s="228" t="s">
        <v>148</v>
      </c>
    </row>
    <row r="695" spans="1:65" s="13" customFormat="1" ht="11.25">
      <c r="B695" s="218"/>
      <c r="C695" s="219"/>
      <c r="D695" s="220" t="s">
        <v>156</v>
      </c>
      <c r="E695" s="221" t="s">
        <v>1</v>
      </c>
      <c r="F695" s="222" t="s">
        <v>262</v>
      </c>
      <c r="G695" s="219"/>
      <c r="H695" s="221" t="s">
        <v>1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156</v>
      </c>
      <c r="AU695" s="228" t="s">
        <v>92</v>
      </c>
      <c r="AV695" s="13" t="s">
        <v>90</v>
      </c>
      <c r="AW695" s="13" t="s">
        <v>36</v>
      </c>
      <c r="AX695" s="13" t="s">
        <v>82</v>
      </c>
      <c r="AY695" s="228" t="s">
        <v>148</v>
      </c>
    </row>
    <row r="696" spans="1:65" s="14" customFormat="1" ht="11.25">
      <c r="B696" s="229"/>
      <c r="C696" s="230"/>
      <c r="D696" s="220" t="s">
        <v>156</v>
      </c>
      <c r="E696" s="231" t="s">
        <v>1</v>
      </c>
      <c r="F696" s="232" t="s">
        <v>228</v>
      </c>
      <c r="G696" s="230"/>
      <c r="H696" s="233">
        <v>23.745000000000001</v>
      </c>
      <c r="I696" s="234"/>
      <c r="J696" s="230"/>
      <c r="K696" s="230"/>
      <c r="L696" s="235"/>
      <c r="M696" s="236"/>
      <c r="N696" s="237"/>
      <c r="O696" s="237"/>
      <c r="P696" s="237"/>
      <c r="Q696" s="237"/>
      <c r="R696" s="237"/>
      <c r="S696" s="237"/>
      <c r="T696" s="238"/>
      <c r="AT696" s="239" t="s">
        <v>156</v>
      </c>
      <c r="AU696" s="239" t="s">
        <v>92</v>
      </c>
      <c r="AV696" s="14" t="s">
        <v>92</v>
      </c>
      <c r="AW696" s="14" t="s">
        <v>36</v>
      </c>
      <c r="AX696" s="14" t="s">
        <v>82</v>
      </c>
      <c r="AY696" s="239" t="s">
        <v>148</v>
      </c>
    </row>
    <row r="697" spans="1:65" s="13" customFormat="1" ht="11.25">
      <c r="B697" s="218"/>
      <c r="C697" s="219"/>
      <c r="D697" s="220" t="s">
        <v>156</v>
      </c>
      <c r="E697" s="221" t="s">
        <v>1</v>
      </c>
      <c r="F697" s="222" t="s">
        <v>157</v>
      </c>
      <c r="G697" s="219"/>
      <c r="H697" s="221" t="s">
        <v>1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156</v>
      </c>
      <c r="AU697" s="228" t="s">
        <v>92</v>
      </c>
      <c r="AV697" s="13" t="s">
        <v>90</v>
      </c>
      <c r="AW697" s="13" t="s">
        <v>36</v>
      </c>
      <c r="AX697" s="13" t="s">
        <v>82</v>
      </c>
      <c r="AY697" s="228" t="s">
        <v>148</v>
      </c>
    </row>
    <row r="698" spans="1:65" s="13" customFormat="1" ht="11.25">
      <c r="B698" s="218"/>
      <c r="C698" s="219"/>
      <c r="D698" s="220" t="s">
        <v>156</v>
      </c>
      <c r="E698" s="221" t="s">
        <v>1</v>
      </c>
      <c r="F698" s="222" t="s">
        <v>522</v>
      </c>
      <c r="G698" s="219"/>
      <c r="H698" s="221" t="s">
        <v>1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156</v>
      </c>
      <c r="AU698" s="228" t="s">
        <v>92</v>
      </c>
      <c r="AV698" s="13" t="s">
        <v>90</v>
      </c>
      <c r="AW698" s="13" t="s">
        <v>36</v>
      </c>
      <c r="AX698" s="13" t="s">
        <v>82</v>
      </c>
      <c r="AY698" s="228" t="s">
        <v>148</v>
      </c>
    </row>
    <row r="699" spans="1:65" s="13" customFormat="1" ht="11.25">
      <c r="B699" s="218"/>
      <c r="C699" s="219"/>
      <c r="D699" s="220" t="s">
        <v>156</v>
      </c>
      <c r="E699" s="221" t="s">
        <v>1</v>
      </c>
      <c r="F699" s="222" t="s">
        <v>504</v>
      </c>
      <c r="G699" s="219"/>
      <c r="H699" s="221" t="s">
        <v>1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156</v>
      </c>
      <c r="AU699" s="228" t="s">
        <v>92</v>
      </c>
      <c r="AV699" s="13" t="s">
        <v>90</v>
      </c>
      <c r="AW699" s="13" t="s">
        <v>36</v>
      </c>
      <c r="AX699" s="13" t="s">
        <v>82</v>
      </c>
      <c r="AY699" s="228" t="s">
        <v>148</v>
      </c>
    </row>
    <row r="700" spans="1:65" s="14" customFormat="1" ht="11.25">
      <c r="B700" s="229"/>
      <c r="C700" s="230"/>
      <c r="D700" s="220" t="s">
        <v>156</v>
      </c>
      <c r="E700" s="231" t="s">
        <v>1</v>
      </c>
      <c r="F700" s="232" t="s">
        <v>523</v>
      </c>
      <c r="G700" s="230"/>
      <c r="H700" s="233">
        <v>68.5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156</v>
      </c>
      <c r="AU700" s="239" t="s">
        <v>92</v>
      </c>
      <c r="AV700" s="14" t="s">
        <v>92</v>
      </c>
      <c r="AW700" s="14" t="s">
        <v>36</v>
      </c>
      <c r="AX700" s="14" t="s">
        <v>82</v>
      </c>
      <c r="AY700" s="239" t="s">
        <v>148</v>
      </c>
    </row>
    <row r="701" spans="1:65" s="15" customFormat="1" ht="11.25">
      <c r="B701" s="240"/>
      <c r="C701" s="241"/>
      <c r="D701" s="220" t="s">
        <v>156</v>
      </c>
      <c r="E701" s="242" t="s">
        <v>1</v>
      </c>
      <c r="F701" s="243" t="s">
        <v>163</v>
      </c>
      <c r="G701" s="241"/>
      <c r="H701" s="244">
        <v>92.245000000000005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AT701" s="250" t="s">
        <v>156</v>
      </c>
      <c r="AU701" s="250" t="s">
        <v>92</v>
      </c>
      <c r="AV701" s="15" t="s">
        <v>154</v>
      </c>
      <c r="AW701" s="15" t="s">
        <v>36</v>
      </c>
      <c r="AX701" s="15" t="s">
        <v>90</v>
      </c>
      <c r="AY701" s="250" t="s">
        <v>148</v>
      </c>
    </row>
    <row r="702" spans="1:65" s="2" customFormat="1" ht="24" customHeight="1">
      <c r="A702" s="35"/>
      <c r="B702" s="36"/>
      <c r="C702" s="251" t="s">
        <v>615</v>
      </c>
      <c r="D702" s="251" t="s">
        <v>239</v>
      </c>
      <c r="E702" s="252" t="s">
        <v>616</v>
      </c>
      <c r="F702" s="253" t="s">
        <v>617</v>
      </c>
      <c r="G702" s="254" t="s">
        <v>97</v>
      </c>
      <c r="H702" s="255">
        <v>101.47</v>
      </c>
      <c r="I702" s="256"/>
      <c r="J702" s="257">
        <f>ROUND(I702*H702,2)</f>
        <v>0</v>
      </c>
      <c r="K702" s="253" t="s">
        <v>1</v>
      </c>
      <c r="L702" s="258"/>
      <c r="M702" s="259" t="s">
        <v>1</v>
      </c>
      <c r="N702" s="260" t="s">
        <v>47</v>
      </c>
      <c r="O702" s="72"/>
      <c r="P702" s="214">
        <f>O702*H702</f>
        <v>0</v>
      </c>
      <c r="Q702" s="214">
        <v>0</v>
      </c>
      <c r="R702" s="214">
        <f>Q702*H702</f>
        <v>0</v>
      </c>
      <c r="S702" s="214">
        <v>0</v>
      </c>
      <c r="T702" s="215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16" t="s">
        <v>334</v>
      </c>
      <c r="AT702" s="216" t="s">
        <v>239</v>
      </c>
      <c r="AU702" s="216" t="s">
        <v>92</v>
      </c>
      <c r="AY702" s="18" t="s">
        <v>148</v>
      </c>
      <c r="BE702" s="217">
        <f>IF(N702="základní",J702,0)</f>
        <v>0</v>
      </c>
      <c r="BF702" s="217">
        <f>IF(N702="snížená",J702,0)</f>
        <v>0</v>
      </c>
      <c r="BG702" s="217">
        <f>IF(N702="zákl. přenesená",J702,0)</f>
        <v>0</v>
      </c>
      <c r="BH702" s="217">
        <f>IF(N702="sníž. přenesená",J702,0)</f>
        <v>0</v>
      </c>
      <c r="BI702" s="217">
        <f>IF(N702="nulová",J702,0)</f>
        <v>0</v>
      </c>
      <c r="BJ702" s="18" t="s">
        <v>90</v>
      </c>
      <c r="BK702" s="217">
        <f>ROUND(I702*H702,2)</f>
        <v>0</v>
      </c>
      <c r="BL702" s="18" t="s">
        <v>245</v>
      </c>
      <c r="BM702" s="216" t="s">
        <v>618</v>
      </c>
    </row>
    <row r="703" spans="1:65" s="14" customFormat="1" ht="11.25">
      <c r="B703" s="229"/>
      <c r="C703" s="230"/>
      <c r="D703" s="220" t="s">
        <v>156</v>
      </c>
      <c r="E703" s="230"/>
      <c r="F703" s="232" t="s">
        <v>619</v>
      </c>
      <c r="G703" s="230"/>
      <c r="H703" s="233">
        <v>101.47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156</v>
      </c>
      <c r="AU703" s="239" t="s">
        <v>92</v>
      </c>
      <c r="AV703" s="14" t="s">
        <v>92</v>
      </c>
      <c r="AW703" s="14" t="s">
        <v>4</v>
      </c>
      <c r="AX703" s="14" t="s">
        <v>90</v>
      </c>
      <c r="AY703" s="239" t="s">
        <v>148</v>
      </c>
    </row>
    <row r="704" spans="1:65" s="2" customFormat="1" ht="16.5" customHeight="1">
      <c r="A704" s="35"/>
      <c r="B704" s="36"/>
      <c r="C704" s="205" t="s">
        <v>620</v>
      </c>
      <c r="D704" s="205" t="s">
        <v>150</v>
      </c>
      <c r="E704" s="206" t="s">
        <v>621</v>
      </c>
      <c r="F704" s="207" t="s">
        <v>622</v>
      </c>
      <c r="G704" s="208" t="s">
        <v>97</v>
      </c>
      <c r="H704" s="209">
        <v>388.54</v>
      </c>
      <c r="I704" s="210"/>
      <c r="J704" s="211">
        <f>ROUND(I704*H704,2)</f>
        <v>0</v>
      </c>
      <c r="K704" s="207" t="s">
        <v>153</v>
      </c>
      <c r="L704" s="40"/>
      <c r="M704" s="212" t="s">
        <v>1</v>
      </c>
      <c r="N704" s="213" t="s">
        <v>47</v>
      </c>
      <c r="O704" s="72"/>
      <c r="P704" s="214">
        <f>O704*H704</f>
        <v>0</v>
      </c>
      <c r="Q704" s="214">
        <v>0</v>
      </c>
      <c r="R704" s="214">
        <f>Q704*H704</f>
        <v>0</v>
      </c>
      <c r="S704" s="214">
        <v>4.0000000000000001E-3</v>
      </c>
      <c r="T704" s="215">
        <f>S704*H704</f>
        <v>1.5541600000000002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6" t="s">
        <v>245</v>
      </c>
      <c r="AT704" s="216" t="s">
        <v>150</v>
      </c>
      <c r="AU704" s="216" t="s">
        <v>92</v>
      </c>
      <c r="AY704" s="18" t="s">
        <v>148</v>
      </c>
      <c r="BE704" s="217">
        <f>IF(N704="základní",J704,0)</f>
        <v>0</v>
      </c>
      <c r="BF704" s="217">
        <f>IF(N704="snížená",J704,0)</f>
        <v>0</v>
      </c>
      <c r="BG704" s="217">
        <f>IF(N704="zákl. přenesená",J704,0)</f>
        <v>0</v>
      </c>
      <c r="BH704" s="217">
        <f>IF(N704="sníž. přenesená",J704,0)</f>
        <v>0</v>
      </c>
      <c r="BI704" s="217">
        <f>IF(N704="nulová",J704,0)</f>
        <v>0</v>
      </c>
      <c r="BJ704" s="18" t="s">
        <v>90</v>
      </c>
      <c r="BK704" s="217">
        <f>ROUND(I704*H704,2)</f>
        <v>0</v>
      </c>
      <c r="BL704" s="18" t="s">
        <v>245</v>
      </c>
      <c r="BM704" s="216" t="s">
        <v>623</v>
      </c>
    </row>
    <row r="705" spans="1:65" s="13" customFormat="1" ht="11.25">
      <c r="B705" s="218"/>
      <c r="C705" s="219"/>
      <c r="D705" s="220" t="s">
        <v>156</v>
      </c>
      <c r="E705" s="221" t="s">
        <v>1</v>
      </c>
      <c r="F705" s="222" t="s">
        <v>157</v>
      </c>
      <c r="G705" s="219"/>
      <c r="H705" s="221" t="s">
        <v>1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156</v>
      </c>
      <c r="AU705" s="228" t="s">
        <v>92</v>
      </c>
      <c r="AV705" s="13" t="s">
        <v>90</v>
      </c>
      <c r="AW705" s="13" t="s">
        <v>36</v>
      </c>
      <c r="AX705" s="13" t="s">
        <v>82</v>
      </c>
      <c r="AY705" s="228" t="s">
        <v>148</v>
      </c>
    </row>
    <row r="706" spans="1:65" s="13" customFormat="1" ht="11.25">
      <c r="B706" s="218"/>
      <c r="C706" s="219"/>
      <c r="D706" s="220" t="s">
        <v>156</v>
      </c>
      <c r="E706" s="221" t="s">
        <v>1</v>
      </c>
      <c r="F706" s="222" t="s">
        <v>492</v>
      </c>
      <c r="G706" s="219"/>
      <c r="H706" s="221" t="s">
        <v>1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156</v>
      </c>
      <c r="AU706" s="228" t="s">
        <v>92</v>
      </c>
      <c r="AV706" s="13" t="s">
        <v>90</v>
      </c>
      <c r="AW706" s="13" t="s">
        <v>36</v>
      </c>
      <c r="AX706" s="13" t="s">
        <v>82</v>
      </c>
      <c r="AY706" s="228" t="s">
        <v>148</v>
      </c>
    </row>
    <row r="707" spans="1:65" s="13" customFormat="1" ht="11.25">
      <c r="B707" s="218"/>
      <c r="C707" s="219"/>
      <c r="D707" s="220" t="s">
        <v>156</v>
      </c>
      <c r="E707" s="221" t="s">
        <v>1</v>
      </c>
      <c r="F707" s="222" t="s">
        <v>504</v>
      </c>
      <c r="G707" s="219"/>
      <c r="H707" s="221" t="s">
        <v>1</v>
      </c>
      <c r="I707" s="223"/>
      <c r="J707" s="219"/>
      <c r="K707" s="219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156</v>
      </c>
      <c r="AU707" s="228" t="s">
        <v>92</v>
      </c>
      <c r="AV707" s="13" t="s">
        <v>90</v>
      </c>
      <c r="AW707" s="13" t="s">
        <v>36</v>
      </c>
      <c r="AX707" s="13" t="s">
        <v>82</v>
      </c>
      <c r="AY707" s="228" t="s">
        <v>148</v>
      </c>
    </row>
    <row r="708" spans="1:65" s="14" customFormat="1" ht="11.25">
      <c r="B708" s="229"/>
      <c r="C708" s="230"/>
      <c r="D708" s="220" t="s">
        <v>156</v>
      </c>
      <c r="E708" s="231" t="s">
        <v>1</v>
      </c>
      <c r="F708" s="232" t="s">
        <v>624</v>
      </c>
      <c r="G708" s="230"/>
      <c r="H708" s="233">
        <v>205.5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AT708" s="239" t="s">
        <v>156</v>
      </c>
      <c r="AU708" s="239" t="s">
        <v>92</v>
      </c>
      <c r="AV708" s="14" t="s">
        <v>92</v>
      </c>
      <c r="AW708" s="14" t="s">
        <v>36</v>
      </c>
      <c r="AX708" s="14" t="s">
        <v>82</v>
      </c>
      <c r="AY708" s="239" t="s">
        <v>148</v>
      </c>
    </row>
    <row r="709" spans="1:65" s="14" customFormat="1" ht="11.25">
      <c r="B709" s="229"/>
      <c r="C709" s="230"/>
      <c r="D709" s="220" t="s">
        <v>156</v>
      </c>
      <c r="E709" s="231" t="s">
        <v>1</v>
      </c>
      <c r="F709" s="232" t="s">
        <v>625</v>
      </c>
      <c r="G709" s="230"/>
      <c r="H709" s="233">
        <v>66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156</v>
      </c>
      <c r="AU709" s="239" t="s">
        <v>92</v>
      </c>
      <c r="AV709" s="14" t="s">
        <v>92</v>
      </c>
      <c r="AW709" s="14" t="s">
        <v>36</v>
      </c>
      <c r="AX709" s="14" t="s">
        <v>82</v>
      </c>
      <c r="AY709" s="239" t="s">
        <v>148</v>
      </c>
    </row>
    <row r="710" spans="1:65" s="14" customFormat="1" ht="11.25">
      <c r="B710" s="229"/>
      <c r="C710" s="230"/>
      <c r="D710" s="220" t="s">
        <v>156</v>
      </c>
      <c r="E710" s="231" t="s">
        <v>1</v>
      </c>
      <c r="F710" s="232" t="s">
        <v>626</v>
      </c>
      <c r="G710" s="230"/>
      <c r="H710" s="233">
        <v>16.760000000000002</v>
      </c>
      <c r="I710" s="234"/>
      <c r="J710" s="230"/>
      <c r="K710" s="230"/>
      <c r="L710" s="235"/>
      <c r="M710" s="236"/>
      <c r="N710" s="237"/>
      <c r="O710" s="237"/>
      <c r="P710" s="237"/>
      <c r="Q710" s="237"/>
      <c r="R710" s="237"/>
      <c r="S710" s="237"/>
      <c r="T710" s="238"/>
      <c r="AT710" s="239" t="s">
        <v>156</v>
      </c>
      <c r="AU710" s="239" t="s">
        <v>92</v>
      </c>
      <c r="AV710" s="14" t="s">
        <v>92</v>
      </c>
      <c r="AW710" s="14" t="s">
        <v>36</v>
      </c>
      <c r="AX710" s="14" t="s">
        <v>82</v>
      </c>
      <c r="AY710" s="239" t="s">
        <v>148</v>
      </c>
    </row>
    <row r="711" spans="1:65" s="13" customFormat="1" ht="11.25">
      <c r="B711" s="218"/>
      <c r="C711" s="219"/>
      <c r="D711" s="220" t="s">
        <v>156</v>
      </c>
      <c r="E711" s="221" t="s">
        <v>1</v>
      </c>
      <c r="F711" s="222" t="s">
        <v>507</v>
      </c>
      <c r="G711" s="219"/>
      <c r="H711" s="221" t="s">
        <v>1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156</v>
      </c>
      <c r="AU711" s="228" t="s">
        <v>92</v>
      </c>
      <c r="AV711" s="13" t="s">
        <v>90</v>
      </c>
      <c r="AW711" s="13" t="s">
        <v>36</v>
      </c>
      <c r="AX711" s="13" t="s">
        <v>82</v>
      </c>
      <c r="AY711" s="228" t="s">
        <v>148</v>
      </c>
    </row>
    <row r="712" spans="1:65" s="14" customFormat="1" ht="11.25">
      <c r="B712" s="229"/>
      <c r="C712" s="230"/>
      <c r="D712" s="220" t="s">
        <v>156</v>
      </c>
      <c r="E712" s="231" t="s">
        <v>1</v>
      </c>
      <c r="F712" s="232" t="s">
        <v>627</v>
      </c>
      <c r="G712" s="230"/>
      <c r="H712" s="233">
        <v>95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AT712" s="239" t="s">
        <v>156</v>
      </c>
      <c r="AU712" s="239" t="s">
        <v>92</v>
      </c>
      <c r="AV712" s="14" t="s">
        <v>92</v>
      </c>
      <c r="AW712" s="14" t="s">
        <v>36</v>
      </c>
      <c r="AX712" s="14" t="s">
        <v>82</v>
      </c>
      <c r="AY712" s="239" t="s">
        <v>148</v>
      </c>
    </row>
    <row r="713" spans="1:65" s="13" customFormat="1" ht="11.25">
      <c r="B713" s="218"/>
      <c r="C713" s="219"/>
      <c r="D713" s="220" t="s">
        <v>156</v>
      </c>
      <c r="E713" s="221" t="s">
        <v>1</v>
      </c>
      <c r="F713" s="222" t="s">
        <v>628</v>
      </c>
      <c r="G713" s="219"/>
      <c r="H713" s="221" t="s">
        <v>1</v>
      </c>
      <c r="I713" s="223"/>
      <c r="J713" s="219"/>
      <c r="K713" s="219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156</v>
      </c>
      <c r="AU713" s="228" t="s">
        <v>92</v>
      </c>
      <c r="AV713" s="13" t="s">
        <v>90</v>
      </c>
      <c r="AW713" s="13" t="s">
        <v>36</v>
      </c>
      <c r="AX713" s="13" t="s">
        <v>82</v>
      </c>
      <c r="AY713" s="228" t="s">
        <v>148</v>
      </c>
    </row>
    <row r="714" spans="1:65" s="14" customFormat="1" ht="11.25">
      <c r="B714" s="229"/>
      <c r="C714" s="230"/>
      <c r="D714" s="220" t="s">
        <v>156</v>
      </c>
      <c r="E714" s="231" t="s">
        <v>1</v>
      </c>
      <c r="F714" s="232" t="s">
        <v>629</v>
      </c>
      <c r="G714" s="230"/>
      <c r="H714" s="233">
        <v>5.28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156</v>
      </c>
      <c r="AU714" s="239" t="s">
        <v>92</v>
      </c>
      <c r="AV714" s="14" t="s">
        <v>92</v>
      </c>
      <c r="AW714" s="14" t="s">
        <v>36</v>
      </c>
      <c r="AX714" s="14" t="s">
        <v>82</v>
      </c>
      <c r="AY714" s="239" t="s">
        <v>148</v>
      </c>
    </row>
    <row r="715" spans="1:65" s="15" customFormat="1" ht="11.25">
      <c r="B715" s="240"/>
      <c r="C715" s="241"/>
      <c r="D715" s="220" t="s">
        <v>156</v>
      </c>
      <c r="E715" s="242" t="s">
        <v>1</v>
      </c>
      <c r="F715" s="243" t="s">
        <v>163</v>
      </c>
      <c r="G715" s="241"/>
      <c r="H715" s="244">
        <v>388.54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156</v>
      </c>
      <c r="AU715" s="250" t="s">
        <v>92</v>
      </c>
      <c r="AV715" s="15" t="s">
        <v>154</v>
      </c>
      <c r="AW715" s="15" t="s">
        <v>36</v>
      </c>
      <c r="AX715" s="15" t="s">
        <v>90</v>
      </c>
      <c r="AY715" s="250" t="s">
        <v>148</v>
      </c>
    </row>
    <row r="716" spans="1:65" s="2" customFormat="1" ht="16.5" customHeight="1">
      <c r="A716" s="35"/>
      <c r="B716" s="36"/>
      <c r="C716" s="205" t="s">
        <v>630</v>
      </c>
      <c r="D716" s="205" t="s">
        <v>150</v>
      </c>
      <c r="E716" s="206" t="s">
        <v>631</v>
      </c>
      <c r="F716" s="207" t="s">
        <v>632</v>
      </c>
      <c r="G716" s="208" t="s">
        <v>97</v>
      </c>
      <c r="H716" s="209">
        <v>172.745</v>
      </c>
      <c r="I716" s="210"/>
      <c r="J716" s="211">
        <f>ROUND(I716*H716,2)</f>
        <v>0</v>
      </c>
      <c r="K716" s="207" t="s">
        <v>153</v>
      </c>
      <c r="L716" s="40"/>
      <c r="M716" s="212" t="s">
        <v>1</v>
      </c>
      <c r="N716" s="213" t="s">
        <v>47</v>
      </c>
      <c r="O716" s="72"/>
      <c r="P716" s="214">
        <f>O716*H716</f>
        <v>0</v>
      </c>
      <c r="Q716" s="214">
        <v>0</v>
      </c>
      <c r="R716" s="214">
        <f>Q716*H716</f>
        <v>0</v>
      </c>
      <c r="S716" s="214">
        <v>0</v>
      </c>
      <c r="T716" s="215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16" t="s">
        <v>245</v>
      </c>
      <c r="AT716" s="216" t="s">
        <v>150</v>
      </c>
      <c r="AU716" s="216" t="s">
        <v>92</v>
      </c>
      <c r="AY716" s="18" t="s">
        <v>148</v>
      </c>
      <c r="BE716" s="217">
        <f>IF(N716="základní",J716,0)</f>
        <v>0</v>
      </c>
      <c r="BF716" s="217">
        <f>IF(N716="snížená",J716,0)</f>
        <v>0</v>
      </c>
      <c r="BG716" s="217">
        <f>IF(N716="zákl. přenesená",J716,0)</f>
        <v>0</v>
      </c>
      <c r="BH716" s="217">
        <f>IF(N716="sníž. přenesená",J716,0)</f>
        <v>0</v>
      </c>
      <c r="BI716" s="217">
        <f>IF(N716="nulová",J716,0)</f>
        <v>0</v>
      </c>
      <c r="BJ716" s="18" t="s">
        <v>90</v>
      </c>
      <c r="BK716" s="217">
        <f>ROUND(I716*H716,2)</f>
        <v>0</v>
      </c>
      <c r="BL716" s="18" t="s">
        <v>245</v>
      </c>
      <c r="BM716" s="216" t="s">
        <v>633</v>
      </c>
    </row>
    <row r="717" spans="1:65" s="13" customFormat="1" ht="11.25">
      <c r="B717" s="218"/>
      <c r="C717" s="219"/>
      <c r="D717" s="220" t="s">
        <v>156</v>
      </c>
      <c r="E717" s="221" t="s">
        <v>1</v>
      </c>
      <c r="F717" s="222" t="s">
        <v>157</v>
      </c>
      <c r="G717" s="219"/>
      <c r="H717" s="221" t="s">
        <v>1</v>
      </c>
      <c r="I717" s="223"/>
      <c r="J717" s="219"/>
      <c r="K717" s="219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156</v>
      </c>
      <c r="AU717" s="228" t="s">
        <v>92</v>
      </c>
      <c r="AV717" s="13" t="s">
        <v>90</v>
      </c>
      <c r="AW717" s="13" t="s">
        <v>36</v>
      </c>
      <c r="AX717" s="13" t="s">
        <v>82</v>
      </c>
      <c r="AY717" s="228" t="s">
        <v>148</v>
      </c>
    </row>
    <row r="718" spans="1:65" s="13" customFormat="1" ht="11.25">
      <c r="B718" s="218"/>
      <c r="C718" s="219"/>
      <c r="D718" s="220" t="s">
        <v>156</v>
      </c>
      <c r="E718" s="221" t="s">
        <v>1</v>
      </c>
      <c r="F718" s="222" t="s">
        <v>158</v>
      </c>
      <c r="G718" s="219"/>
      <c r="H718" s="221" t="s">
        <v>1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156</v>
      </c>
      <c r="AU718" s="228" t="s">
        <v>92</v>
      </c>
      <c r="AV718" s="13" t="s">
        <v>90</v>
      </c>
      <c r="AW718" s="13" t="s">
        <v>36</v>
      </c>
      <c r="AX718" s="13" t="s">
        <v>82</v>
      </c>
      <c r="AY718" s="228" t="s">
        <v>148</v>
      </c>
    </row>
    <row r="719" spans="1:65" s="13" customFormat="1" ht="11.25">
      <c r="B719" s="218"/>
      <c r="C719" s="219"/>
      <c r="D719" s="220" t="s">
        <v>156</v>
      </c>
      <c r="E719" s="221" t="s">
        <v>1</v>
      </c>
      <c r="F719" s="222" t="s">
        <v>160</v>
      </c>
      <c r="G719" s="219"/>
      <c r="H719" s="221" t="s">
        <v>1</v>
      </c>
      <c r="I719" s="223"/>
      <c r="J719" s="219"/>
      <c r="K719" s="219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156</v>
      </c>
      <c r="AU719" s="228" t="s">
        <v>92</v>
      </c>
      <c r="AV719" s="13" t="s">
        <v>90</v>
      </c>
      <c r="AW719" s="13" t="s">
        <v>36</v>
      </c>
      <c r="AX719" s="13" t="s">
        <v>82</v>
      </c>
      <c r="AY719" s="228" t="s">
        <v>148</v>
      </c>
    </row>
    <row r="720" spans="1:65" s="13" customFormat="1" ht="11.25">
      <c r="B720" s="218"/>
      <c r="C720" s="219"/>
      <c r="D720" s="220" t="s">
        <v>156</v>
      </c>
      <c r="E720" s="221" t="s">
        <v>1</v>
      </c>
      <c r="F720" s="222" t="s">
        <v>211</v>
      </c>
      <c r="G720" s="219"/>
      <c r="H720" s="221" t="s">
        <v>1</v>
      </c>
      <c r="I720" s="223"/>
      <c r="J720" s="219"/>
      <c r="K720" s="219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156</v>
      </c>
      <c r="AU720" s="228" t="s">
        <v>92</v>
      </c>
      <c r="AV720" s="13" t="s">
        <v>90</v>
      </c>
      <c r="AW720" s="13" t="s">
        <v>36</v>
      </c>
      <c r="AX720" s="13" t="s">
        <v>82</v>
      </c>
      <c r="AY720" s="228" t="s">
        <v>148</v>
      </c>
    </row>
    <row r="721" spans="1:65" s="13" customFormat="1" ht="11.25">
      <c r="B721" s="218"/>
      <c r="C721" s="219"/>
      <c r="D721" s="220" t="s">
        <v>156</v>
      </c>
      <c r="E721" s="221" t="s">
        <v>1</v>
      </c>
      <c r="F721" s="222" t="s">
        <v>262</v>
      </c>
      <c r="G721" s="219"/>
      <c r="H721" s="221" t="s">
        <v>1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156</v>
      </c>
      <c r="AU721" s="228" t="s">
        <v>92</v>
      </c>
      <c r="AV721" s="13" t="s">
        <v>90</v>
      </c>
      <c r="AW721" s="13" t="s">
        <v>36</v>
      </c>
      <c r="AX721" s="13" t="s">
        <v>82</v>
      </c>
      <c r="AY721" s="228" t="s">
        <v>148</v>
      </c>
    </row>
    <row r="722" spans="1:65" s="14" customFormat="1" ht="11.25">
      <c r="B722" s="229"/>
      <c r="C722" s="230"/>
      <c r="D722" s="220" t="s">
        <v>156</v>
      </c>
      <c r="E722" s="231" t="s">
        <v>1</v>
      </c>
      <c r="F722" s="232" t="s">
        <v>228</v>
      </c>
      <c r="G722" s="230"/>
      <c r="H722" s="233">
        <v>23.745000000000001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156</v>
      </c>
      <c r="AU722" s="239" t="s">
        <v>92</v>
      </c>
      <c r="AV722" s="14" t="s">
        <v>92</v>
      </c>
      <c r="AW722" s="14" t="s">
        <v>36</v>
      </c>
      <c r="AX722" s="14" t="s">
        <v>82</v>
      </c>
      <c r="AY722" s="239" t="s">
        <v>148</v>
      </c>
    </row>
    <row r="723" spans="1:65" s="13" customFormat="1" ht="11.25">
      <c r="B723" s="218"/>
      <c r="C723" s="219"/>
      <c r="D723" s="220" t="s">
        <v>156</v>
      </c>
      <c r="E723" s="221" t="s">
        <v>1</v>
      </c>
      <c r="F723" s="222" t="s">
        <v>157</v>
      </c>
      <c r="G723" s="219"/>
      <c r="H723" s="221" t="s">
        <v>1</v>
      </c>
      <c r="I723" s="223"/>
      <c r="J723" s="219"/>
      <c r="K723" s="219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156</v>
      </c>
      <c r="AU723" s="228" t="s">
        <v>92</v>
      </c>
      <c r="AV723" s="13" t="s">
        <v>90</v>
      </c>
      <c r="AW723" s="13" t="s">
        <v>36</v>
      </c>
      <c r="AX723" s="13" t="s">
        <v>82</v>
      </c>
      <c r="AY723" s="228" t="s">
        <v>148</v>
      </c>
    </row>
    <row r="724" spans="1:65" s="13" customFormat="1" ht="11.25">
      <c r="B724" s="218"/>
      <c r="C724" s="219"/>
      <c r="D724" s="220" t="s">
        <v>156</v>
      </c>
      <c r="E724" s="221" t="s">
        <v>1</v>
      </c>
      <c r="F724" s="222" t="s">
        <v>522</v>
      </c>
      <c r="G724" s="219"/>
      <c r="H724" s="221" t="s">
        <v>1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156</v>
      </c>
      <c r="AU724" s="228" t="s">
        <v>92</v>
      </c>
      <c r="AV724" s="13" t="s">
        <v>90</v>
      </c>
      <c r="AW724" s="13" t="s">
        <v>36</v>
      </c>
      <c r="AX724" s="13" t="s">
        <v>82</v>
      </c>
      <c r="AY724" s="228" t="s">
        <v>148</v>
      </c>
    </row>
    <row r="725" spans="1:65" s="13" customFormat="1" ht="11.25">
      <c r="B725" s="218"/>
      <c r="C725" s="219"/>
      <c r="D725" s="220" t="s">
        <v>156</v>
      </c>
      <c r="E725" s="221" t="s">
        <v>1</v>
      </c>
      <c r="F725" s="222" t="s">
        <v>504</v>
      </c>
      <c r="G725" s="219"/>
      <c r="H725" s="221" t="s">
        <v>1</v>
      </c>
      <c r="I725" s="223"/>
      <c r="J725" s="219"/>
      <c r="K725" s="219"/>
      <c r="L725" s="224"/>
      <c r="M725" s="225"/>
      <c r="N725" s="226"/>
      <c r="O725" s="226"/>
      <c r="P725" s="226"/>
      <c r="Q725" s="226"/>
      <c r="R725" s="226"/>
      <c r="S725" s="226"/>
      <c r="T725" s="227"/>
      <c r="AT725" s="228" t="s">
        <v>156</v>
      </c>
      <c r="AU725" s="228" t="s">
        <v>92</v>
      </c>
      <c r="AV725" s="13" t="s">
        <v>90</v>
      </c>
      <c r="AW725" s="13" t="s">
        <v>36</v>
      </c>
      <c r="AX725" s="13" t="s">
        <v>82</v>
      </c>
      <c r="AY725" s="228" t="s">
        <v>148</v>
      </c>
    </row>
    <row r="726" spans="1:65" s="14" customFormat="1" ht="11.25">
      <c r="B726" s="229"/>
      <c r="C726" s="230"/>
      <c r="D726" s="220" t="s">
        <v>156</v>
      </c>
      <c r="E726" s="231" t="s">
        <v>1</v>
      </c>
      <c r="F726" s="232" t="s">
        <v>523</v>
      </c>
      <c r="G726" s="230"/>
      <c r="H726" s="233">
        <v>68.5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156</v>
      </c>
      <c r="AU726" s="239" t="s">
        <v>92</v>
      </c>
      <c r="AV726" s="14" t="s">
        <v>92</v>
      </c>
      <c r="AW726" s="14" t="s">
        <v>36</v>
      </c>
      <c r="AX726" s="14" t="s">
        <v>82</v>
      </c>
      <c r="AY726" s="239" t="s">
        <v>148</v>
      </c>
    </row>
    <row r="727" spans="1:65" s="14" customFormat="1" ht="11.25">
      <c r="B727" s="229"/>
      <c r="C727" s="230"/>
      <c r="D727" s="220" t="s">
        <v>156</v>
      </c>
      <c r="E727" s="231" t="s">
        <v>1</v>
      </c>
      <c r="F727" s="232" t="s">
        <v>524</v>
      </c>
      <c r="G727" s="230"/>
      <c r="H727" s="233">
        <v>33</v>
      </c>
      <c r="I727" s="234"/>
      <c r="J727" s="230"/>
      <c r="K727" s="230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156</v>
      </c>
      <c r="AU727" s="239" t="s">
        <v>92</v>
      </c>
      <c r="AV727" s="14" t="s">
        <v>92</v>
      </c>
      <c r="AW727" s="14" t="s">
        <v>36</v>
      </c>
      <c r="AX727" s="14" t="s">
        <v>82</v>
      </c>
      <c r="AY727" s="239" t="s">
        <v>148</v>
      </c>
    </row>
    <row r="728" spans="1:65" s="13" customFormat="1" ht="11.25">
      <c r="B728" s="218"/>
      <c r="C728" s="219"/>
      <c r="D728" s="220" t="s">
        <v>156</v>
      </c>
      <c r="E728" s="221" t="s">
        <v>1</v>
      </c>
      <c r="F728" s="222" t="s">
        <v>507</v>
      </c>
      <c r="G728" s="219"/>
      <c r="H728" s="221" t="s">
        <v>1</v>
      </c>
      <c r="I728" s="223"/>
      <c r="J728" s="219"/>
      <c r="K728" s="219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156</v>
      </c>
      <c r="AU728" s="228" t="s">
        <v>92</v>
      </c>
      <c r="AV728" s="13" t="s">
        <v>90</v>
      </c>
      <c r="AW728" s="13" t="s">
        <v>36</v>
      </c>
      <c r="AX728" s="13" t="s">
        <v>82</v>
      </c>
      <c r="AY728" s="228" t="s">
        <v>148</v>
      </c>
    </row>
    <row r="729" spans="1:65" s="14" customFormat="1" ht="11.25">
      <c r="B729" s="229"/>
      <c r="C729" s="230"/>
      <c r="D729" s="220" t="s">
        <v>156</v>
      </c>
      <c r="E729" s="231" t="s">
        <v>1</v>
      </c>
      <c r="F729" s="232" t="s">
        <v>525</v>
      </c>
      <c r="G729" s="230"/>
      <c r="H729" s="233">
        <v>47.5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AT729" s="239" t="s">
        <v>156</v>
      </c>
      <c r="AU729" s="239" t="s">
        <v>92</v>
      </c>
      <c r="AV729" s="14" t="s">
        <v>92</v>
      </c>
      <c r="AW729" s="14" t="s">
        <v>36</v>
      </c>
      <c r="AX729" s="14" t="s">
        <v>82</v>
      </c>
      <c r="AY729" s="239" t="s">
        <v>148</v>
      </c>
    </row>
    <row r="730" spans="1:65" s="15" customFormat="1" ht="11.25">
      <c r="B730" s="240"/>
      <c r="C730" s="241"/>
      <c r="D730" s="220" t="s">
        <v>156</v>
      </c>
      <c r="E730" s="242" t="s">
        <v>1</v>
      </c>
      <c r="F730" s="243" t="s">
        <v>163</v>
      </c>
      <c r="G730" s="241"/>
      <c r="H730" s="244">
        <v>172.745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AT730" s="250" t="s">
        <v>156</v>
      </c>
      <c r="AU730" s="250" t="s">
        <v>92</v>
      </c>
      <c r="AV730" s="15" t="s">
        <v>154</v>
      </c>
      <c r="AW730" s="15" t="s">
        <v>36</v>
      </c>
      <c r="AX730" s="15" t="s">
        <v>90</v>
      </c>
      <c r="AY730" s="250" t="s">
        <v>148</v>
      </c>
    </row>
    <row r="731" spans="1:65" s="2" customFormat="1" ht="16.5" customHeight="1">
      <c r="A731" s="35"/>
      <c r="B731" s="36"/>
      <c r="C731" s="251" t="s">
        <v>634</v>
      </c>
      <c r="D731" s="251" t="s">
        <v>239</v>
      </c>
      <c r="E731" s="252" t="s">
        <v>635</v>
      </c>
      <c r="F731" s="253" t="s">
        <v>636</v>
      </c>
      <c r="G731" s="254" t="s">
        <v>600</v>
      </c>
      <c r="H731" s="255">
        <v>345.49</v>
      </c>
      <c r="I731" s="256"/>
      <c r="J731" s="257">
        <f>ROUND(I731*H731,2)</f>
        <v>0</v>
      </c>
      <c r="K731" s="253" t="s">
        <v>1</v>
      </c>
      <c r="L731" s="258"/>
      <c r="M731" s="259" t="s">
        <v>1</v>
      </c>
      <c r="N731" s="260" t="s">
        <v>47</v>
      </c>
      <c r="O731" s="72"/>
      <c r="P731" s="214">
        <f>O731*H731</f>
        <v>0</v>
      </c>
      <c r="Q731" s="214">
        <v>1E-3</v>
      </c>
      <c r="R731" s="214">
        <f>Q731*H731</f>
        <v>0.34549000000000002</v>
      </c>
      <c r="S731" s="214">
        <v>0</v>
      </c>
      <c r="T731" s="215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16" t="s">
        <v>334</v>
      </c>
      <c r="AT731" s="216" t="s">
        <v>239</v>
      </c>
      <c r="AU731" s="216" t="s">
        <v>92</v>
      </c>
      <c r="AY731" s="18" t="s">
        <v>148</v>
      </c>
      <c r="BE731" s="217">
        <f>IF(N731="základní",J731,0)</f>
        <v>0</v>
      </c>
      <c r="BF731" s="217">
        <f>IF(N731="snížená",J731,0)</f>
        <v>0</v>
      </c>
      <c r="BG731" s="217">
        <f>IF(N731="zákl. přenesená",J731,0)</f>
        <v>0</v>
      </c>
      <c r="BH731" s="217">
        <f>IF(N731="sníž. přenesená",J731,0)</f>
        <v>0</v>
      </c>
      <c r="BI731" s="217">
        <f>IF(N731="nulová",J731,0)</f>
        <v>0</v>
      </c>
      <c r="BJ731" s="18" t="s">
        <v>90</v>
      </c>
      <c r="BK731" s="217">
        <f>ROUND(I731*H731,2)</f>
        <v>0</v>
      </c>
      <c r="BL731" s="18" t="s">
        <v>245</v>
      </c>
      <c r="BM731" s="216" t="s">
        <v>637</v>
      </c>
    </row>
    <row r="732" spans="1:65" s="14" customFormat="1" ht="11.25">
      <c r="B732" s="229"/>
      <c r="C732" s="230"/>
      <c r="D732" s="220" t="s">
        <v>156</v>
      </c>
      <c r="E732" s="230"/>
      <c r="F732" s="232" t="s">
        <v>638</v>
      </c>
      <c r="G732" s="230"/>
      <c r="H732" s="233">
        <v>345.49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156</v>
      </c>
      <c r="AU732" s="239" t="s">
        <v>92</v>
      </c>
      <c r="AV732" s="14" t="s">
        <v>92</v>
      </c>
      <c r="AW732" s="14" t="s">
        <v>4</v>
      </c>
      <c r="AX732" s="14" t="s">
        <v>90</v>
      </c>
      <c r="AY732" s="239" t="s">
        <v>148</v>
      </c>
    </row>
    <row r="733" spans="1:65" s="2" customFormat="1" ht="16.5" customHeight="1">
      <c r="A733" s="35"/>
      <c r="B733" s="36"/>
      <c r="C733" s="205" t="s">
        <v>639</v>
      </c>
      <c r="D733" s="205" t="s">
        <v>150</v>
      </c>
      <c r="E733" s="206" t="s">
        <v>640</v>
      </c>
      <c r="F733" s="207" t="s">
        <v>641</v>
      </c>
      <c r="G733" s="208" t="s">
        <v>97</v>
      </c>
      <c r="H733" s="209">
        <v>6.9</v>
      </c>
      <c r="I733" s="210"/>
      <c r="J733" s="211">
        <f>ROUND(I733*H733,2)</f>
        <v>0</v>
      </c>
      <c r="K733" s="207" t="s">
        <v>153</v>
      </c>
      <c r="L733" s="40"/>
      <c r="M733" s="212" t="s">
        <v>1</v>
      </c>
      <c r="N733" s="213" t="s">
        <v>47</v>
      </c>
      <c r="O733" s="72"/>
      <c r="P733" s="214">
        <f>O733*H733</f>
        <v>0</v>
      </c>
      <c r="Q733" s="214">
        <v>0</v>
      </c>
      <c r="R733" s="214">
        <f>Q733*H733</f>
        <v>0</v>
      </c>
      <c r="S733" s="214">
        <v>0</v>
      </c>
      <c r="T733" s="215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6" t="s">
        <v>245</v>
      </c>
      <c r="AT733" s="216" t="s">
        <v>150</v>
      </c>
      <c r="AU733" s="216" t="s">
        <v>92</v>
      </c>
      <c r="AY733" s="18" t="s">
        <v>148</v>
      </c>
      <c r="BE733" s="217">
        <f>IF(N733="základní",J733,0)</f>
        <v>0</v>
      </c>
      <c r="BF733" s="217">
        <f>IF(N733="snížená",J733,0)</f>
        <v>0</v>
      </c>
      <c r="BG733" s="217">
        <f>IF(N733="zákl. přenesená",J733,0)</f>
        <v>0</v>
      </c>
      <c r="BH733" s="217">
        <f>IF(N733="sníž. přenesená",J733,0)</f>
        <v>0</v>
      </c>
      <c r="BI733" s="217">
        <f>IF(N733="nulová",J733,0)</f>
        <v>0</v>
      </c>
      <c r="BJ733" s="18" t="s">
        <v>90</v>
      </c>
      <c r="BK733" s="217">
        <f>ROUND(I733*H733,2)</f>
        <v>0</v>
      </c>
      <c r="BL733" s="18" t="s">
        <v>245</v>
      </c>
      <c r="BM733" s="216" t="s">
        <v>642</v>
      </c>
    </row>
    <row r="734" spans="1:65" s="13" customFormat="1" ht="11.25">
      <c r="B734" s="218"/>
      <c r="C734" s="219"/>
      <c r="D734" s="220" t="s">
        <v>156</v>
      </c>
      <c r="E734" s="221" t="s">
        <v>1</v>
      </c>
      <c r="F734" s="222" t="s">
        <v>157</v>
      </c>
      <c r="G734" s="219"/>
      <c r="H734" s="221" t="s">
        <v>1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156</v>
      </c>
      <c r="AU734" s="228" t="s">
        <v>92</v>
      </c>
      <c r="AV734" s="13" t="s">
        <v>90</v>
      </c>
      <c r="AW734" s="13" t="s">
        <v>36</v>
      </c>
      <c r="AX734" s="13" t="s">
        <v>82</v>
      </c>
      <c r="AY734" s="228" t="s">
        <v>148</v>
      </c>
    </row>
    <row r="735" spans="1:65" s="13" customFormat="1" ht="11.25">
      <c r="B735" s="218"/>
      <c r="C735" s="219"/>
      <c r="D735" s="220" t="s">
        <v>156</v>
      </c>
      <c r="E735" s="221" t="s">
        <v>1</v>
      </c>
      <c r="F735" s="222" t="s">
        <v>158</v>
      </c>
      <c r="G735" s="219"/>
      <c r="H735" s="221" t="s">
        <v>1</v>
      </c>
      <c r="I735" s="223"/>
      <c r="J735" s="219"/>
      <c r="K735" s="219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156</v>
      </c>
      <c r="AU735" s="228" t="s">
        <v>92</v>
      </c>
      <c r="AV735" s="13" t="s">
        <v>90</v>
      </c>
      <c r="AW735" s="13" t="s">
        <v>36</v>
      </c>
      <c r="AX735" s="13" t="s">
        <v>82</v>
      </c>
      <c r="AY735" s="228" t="s">
        <v>148</v>
      </c>
    </row>
    <row r="736" spans="1:65" s="13" customFormat="1" ht="11.25">
      <c r="B736" s="218"/>
      <c r="C736" s="219"/>
      <c r="D736" s="220" t="s">
        <v>156</v>
      </c>
      <c r="E736" s="221" t="s">
        <v>1</v>
      </c>
      <c r="F736" s="222" t="s">
        <v>160</v>
      </c>
      <c r="G736" s="219"/>
      <c r="H736" s="221" t="s">
        <v>1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156</v>
      </c>
      <c r="AU736" s="228" t="s">
        <v>92</v>
      </c>
      <c r="AV736" s="13" t="s">
        <v>90</v>
      </c>
      <c r="AW736" s="13" t="s">
        <v>36</v>
      </c>
      <c r="AX736" s="13" t="s">
        <v>82</v>
      </c>
      <c r="AY736" s="228" t="s">
        <v>148</v>
      </c>
    </row>
    <row r="737" spans="1:65" s="13" customFormat="1" ht="11.25">
      <c r="B737" s="218"/>
      <c r="C737" s="219"/>
      <c r="D737" s="220" t="s">
        <v>156</v>
      </c>
      <c r="E737" s="221" t="s">
        <v>1</v>
      </c>
      <c r="F737" s="222" t="s">
        <v>211</v>
      </c>
      <c r="G737" s="219"/>
      <c r="H737" s="221" t="s">
        <v>1</v>
      </c>
      <c r="I737" s="223"/>
      <c r="J737" s="219"/>
      <c r="K737" s="219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156</v>
      </c>
      <c r="AU737" s="228" t="s">
        <v>92</v>
      </c>
      <c r="AV737" s="13" t="s">
        <v>90</v>
      </c>
      <c r="AW737" s="13" t="s">
        <v>36</v>
      </c>
      <c r="AX737" s="13" t="s">
        <v>82</v>
      </c>
      <c r="AY737" s="228" t="s">
        <v>148</v>
      </c>
    </row>
    <row r="738" spans="1:65" s="13" customFormat="1" ht="11.25">
      <c r="B738" s="218"/>
      <c r="C738" s="219"/>
      <c r="D738" s="220" t="s">
        <v>156</v>
      </c>
      <c r="E738" s="221" t="s">
        <v>1</v>
      </c>
      <c r="F738" s="222" t="s">
        <v>262</v>
      </c>
      <c r="G738" s="219"/>
      <c r="H738" s="221" t="s">
        <v>1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156</v>
      </c>
      <c r="AU738" s="228" t="s">
        <v>92</v>
      </c>
      <c r="AV738" s="13" t="s">
        <v>90</v>
      </c>
      <c r="AW738" s="13" t="s">
        <v>36</v>
      </c>
      <c r="AX738" s="13" t="s">
        <v>82</v>
      </c>
      <c r="AY738" s="228" t="s">
        <v>148</v>
      </c>
    </row>
    <row r="739" spans="1:65" s="14" customFormat="1" ht="11.25">
      <c r="B739" s="229"/>
      <c r="C739" s="230"/>
      <c r="D739" s="220" t="s">
        <v>156</v>
      </c>
      <c r="E739" s="231" t="s">
        <v>1</v>
      </c>
      <c r="F739" s="232" t="s">
        <v>607</v>
      </c>
      <c r="G739" s="230"/>
      <c r="H739" s="233">
        <v>6.9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AT739" s="239" t="s">
        <v>156</v>
      </c>
      <c r="AU739" s="239" t="s">
        <v>92</v>
      </c>
      <c r="AV739" s="14" t="s">
        <v>92</v>
      </c>
      <c r="AW739" s="14" t="s">
        <v>36</v>
      </c>
      <c r="AX739" s="14" t="s">
        <v>82</v>
      </c>
      <c r="AY739" s="239" t="s">
        <v>148</v>
      </c>
    </row>
    <row r="740" spans="1:65" s="15" customFormat="1" ht="11.25">
      <c r="B740" s="240"/>
      <c r="C740" s="241"/>
      <c r="D740" s="220" t="s">
        <v>156</v>
      </c>
      <c r="E740" s="242" t="s">
        <v>1</v>
      </c>
      <c r="F740" s="243" t="s">
        <v>163</v>
      </c>
      <c r="G740" s="241"/>
      <c r="H740" s="244">
        <v>6.9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156</v>
      </c>
      <c r="AU740" s="250" t="s">
        <v>92</v>
      </c>
      <c r="AV740" s="15" t="s">
        <v>154</v>
      </c>
      <c r="AW740" s="15" t="s">
        <v>36</v>
      </c>
      <c r="AX740" s="15" t="s">
        <v>90</v>
      </c>
      <c r="AY740" s="250" t="s">
        <v>148</v>
      </c>
    </row>
    <row r="741" spans="1:65" s="2" customFormat="1" ht="16.5" customHeight="1">
      <c r="A741" s="35"/>
      <c r="B741" s="36"/>
      <c r="C741" s="251" t="s">
        <v>643</v>
      </c>
      <c r="D741" s="251" t="s">
        <v>239</v>
      </c>
      <c r="E741" s="252" t="s">
        <v>635</v>
      </c>
      <c r="F741" s="253" t="s">
        <v>636</v>
      </c>
      <c r="G741" s="254" t="s">
        <v>600</v>
      </c>
      <c r="H741" s="255">
        <v>13.8</v>
      </c>
      <c r="I741" s="256"/>
      <c r="J741" s="257">
        <f>ROUND(I741*H741,2)</f>
        <v>0</v>
      </c>
      <c r="K741" s="253" t="s">
        <v>1</v>
      </c>
      <c r="L741" s="258"/>
      <c r="M741" s="259" t="s">
        <v>1</v>
      </c>
      <c r="N741" s="260" t="s">
        <v>47</v>
      </c>
      <c r="O741" s="72"/>
      <c r="P741" s="214">
        <f>O741*H741</f>
        <v>0</v>
      </c>
      <c r="Q741" s="214">
        <v>1E-3</v>
      </c>
      <c r="R741" s="214">
        <f>Q741*H741</f>
        <v>1.3800000000000002E-2</v>
      </c>
      <c r="S741" s="214">
        <v>0</v>
      </c>
      <c r="T741" s="215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16" t="s">
        <v>334</v>
      </c>
      <c r="AT741" s="216" t="s">
        <v>239</v>
      </c>
      <c r="AU741" s="216" t="s">
        <v>92</v>
      </c>
      <c r="AY741" s="18" t="s">
        <v>148</v>
      </c>
      <c r="BE741" s="217">
        <f>IF(N741="základní",J741,0)</f>
        <v>0</v>
      </c>
      <c r="BF741" s="217">
        <f>IF(N741="snížená",J741,0)</f>
        <v>0</v>
      </c>
      <c r="BG741" s="217">
        <f>IF(N741="zákl. přenesená",J741,0)</f>
        <v>0</v>
      </c>
      <c r="BH741" s="217">
        <f>IF(N741="sníž. přenesená",J741,0)</f>
        <v>0</v>
      </c>
      <c r="BI741" s="217">
        <f>IF(N741="nulová",J741,0)</f>
        <v>0</v>
      </c>
      <c r="BJ741" s="18" t="s">
        <v>90</v>
      </c>
      <c r="BK741" s="217">
        <f>ROUND(I741*H741,2)</f>
        <v>0</v>
      </c>
      <c r="BL741" s="18" t="s">
        <v>245</v>
      </c>
      <c r="BM741" s="216" t="s">
        <v>644</v>
      </c>
    </row>
    <row r="742" spans="1:65" s="13" customFormat="1" ht="11.25">
      <c r="B742" s="218"/>
      <c r="C742" s="219"/>
      <c r="D742" s="220" t="s">
        <v>156</v>
      </c>
      <c r="E742" s="221" t="s">
        <v>1</v>
      </c>
      <c r="F742" s="222" t="s">
        <v>157</v>
      </c>
      <c r="G742" s="219"/>
      <c r="H742" s="221" t="s">
        <v>1</v>
      </c>
      <c r="I742" s="223"/>
      <c r="J742" s="219"/>
      <c r="K742" s="219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156</v>
      </c>
      <c r="AU742" s="228" t="s">
        <v>92</v>
      </c>
      <c r="AV742" s="13" t="s">
        <v>90</v>
      </c>
      <c r="AW742" s="13" t="s">
        <v>36</v>
      </c>
      <c r="AX742" s="13" t="s">
        <v>82</v>
      </c>
      <c r="AY742" s="228" t="s">
        <v>148</v>
      </c>
    </row>
    <row r="743" spans="1:65" s="13" customFormat="1" ht="11.25">
      <c r="B743" s="218"/>
      <c r="C743" s="219"/>
      <c r="D743" s="220" t="s">
        <v>156</v>
      </c>
      <c r="E743" s="221" t="s">
        <v>1</v>
      </c>
      <c r="F743" s="222" t="s">
        <v>158</v>
      </c>
      <c r="G743" s="219"/>
      <c r="H743" s="221" t="s">
        <v>1</v>
      </c>
      <c r="I743" s="223"/>
      <c r="J743" s="219"/>
      <c r="K743" s="219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156</v>
      </c>
      <c r="AU743" s="228" t="s">
        <v>92</v>
      </c>
      <c r="AV743" s="13" t="s">
        <v>90</v>
      </c>
      <c r="AW743" s="13" t="s">
        <v>36</v>
      </c>
      <c r="AX743" s="13" t="s">
        <v>82</v>
      </c>
      <c r="AY743" s="228" t="s">
        <v>148</v>
      </c>
    </row>
    <row r="744" spans="1:65" s="13" customFormat="1" ht="11.25">
      <c r="B744" s="218"/>
      <c r="C744" s="219"/>
      <c r="D744" s="220" t="s">
        <v>156</v>
      </c>
      <c r="E744" s="221" t="s">
        <v>1</v>
      </c>
      <c r="F744" s="222" t="s">
        <v>160</v>
      </c>
      <c r="G744" s="219"/>
      <c r="H744" s="221" t="s">
        <v>1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156</v>
      </c>
      <c r="AU744" s="228" t="s">
        <v>92</v>
      </c>
      <c r="AV744" s="13" t="s">
        <v>90</v>
      </c>
      <c r="AW744" s="13" t="s">
        <v>36</v>
      </c>
      <c r="AX744" s="13" t="s">
        <v>82</v>
      </c>
      <c r="AY744" s="228" t="s">
        <v>148</v>
      </c>
    </row>
    <row r="745" spans="1:65" s="13" customFormat="1" ht="11.25">
      <c r="B745" s="218"/>
      <c r="C745" s="219"/>
      <c r="D745" s="220" t="s">
        <v>156</v>
      </c>
      <c r="E745" s="221" t="s">
        <v>1</v>
      </c>
      <c r="F745" s="222" t="s">
        <v>211</v>
      </c>
      <c r="G745" s="219"/>
      <c r="H745" s="221" t="s">
        <v>1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156</v>
      </c>
      <c r="AU745" s="228" t="s">
        <v>92</v>
      </c>
      <c r="AV745" s="13" t="s">
        <v>90</v>
      </c>
      <c r="AW745" s="13" t="s">
        <v>36</v>
      </c>
      <c r="AX745" s="13" t="s">
        <v>82</v>
      </c>
      <c r="AY745" s="228" t="s">
        <v>148</v>
      </c>
    </row>
    <row r="746" spans="1:65" s="13" customFormat="1" ht="11.25">
      <c r="B746" s="218"/>
      <c r="C746" s="219"/>
      <c r="D746" s="220" t="s">
        <v>156</v>
      </c>
      <c r="E746" s="221" t="s">
        <v>1</v>
      </c>
      <c r="F746" s="222" t="s">
        <v>262</v>
      </c>
      <c r="G746" s="219"/>
      <c r="H746" s="221" t="s">
        <v>1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156</v>
      </c>
      <c r="AU746" s="228" t="s">
        <v>92</v>
      </c>
      <c r="AV746" s="13" t="s">
        <v>90</v>
      </c>
      <c r="AW746" s="13" t="s">
        <v>36</v>
      </c>
      <c r="AX746" s="13" t="s">
        <v>82</v>
      </c>
      <c r="AY746" s="228" t="s">
        <v>148</v>
      </c>
    </row>
    <row r="747" spans="1:65" s="14" customFormat="1" ht="11.25">
      <c r="B747" s="229"/>
      <c r="C747" s="230"/>
      <c r="D747" s="220" t="s">
        <v>156</v>
      </c>
      <c r="E747" s="231" t="s">
        <v>1</v>
      </c>
      <c r="F747" s="232" t="s">
        <v>607</v>
      </c>
      <c r="G747" s="230"/>
      <c r="H747" s="233">
        <v>6.9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156</v>
      </c>
      <c r="AU747" s="239" t="s">
        <v>92</v>
      </c>
      <c r="AV747" s="14" t="s">
        <v>92</v>
      </c>
      <c r="AW747" s="14" t="s">
        <v>36</v>
      </c>
      <c r="AX747" s="14" t="s">
        <v>82</v>
      </c>
      <c r="AY747" s="239" t="s">
        <v>148</v>
      </c>
    </row>
    <row r="748" spans="1:65" s="15" customFormat="1" ht="11.25">
      <c r="B748" s="240"/>
      <c r="C748" s="241"/>
      <c r="D748" s="220" t="s">
        <v>156</v>
      </c>
      <c r="E748" s="242" t="s">
        <v>1</v>
      </c>
      <c r="F748" s="243" t="s">
        <v>163</v>
      </c>
      <c r="G748" s="241"/>
      <c r="H748" s="244">
        <v>6.9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156</v>
      </c>
      <c r="AU748" s="250" t="s">
        <v>92</v>
      </c>
      <c r="AV748" s="15" t="s">
        <v>154</v>
      </c>
      <c r="AW748" s="15" t="s">
        <v>36</v>
      </c>
      <c r="AX748" s="15" t="s">
        <v>90</v>
      </c>
      <c r="AY748" s="250" t="s">
        <v>148</v>
      </c>
    </row>
    <row r="749" spans="1:65" s="14" customFormat="1" ht="11.25">
      <c r="B749" s="229"/>
      <c r="C749" s="230"/>
      <c r="D749" s="220" t="s">
        <v>156</v>
      </c>
      <c r="E749" s="230"/>
      <c r="F749" s="232" t="s">
        <v>645</v>
      </c>
      <c r="G749" s="230"/>
      <c r="H749" s="233">
        <v>13.8</v>
      </c>
      <c r="I749" s="234"/>
      <c r="J749" s="230"/>
      <c r="K749" s="230"/>
      <c r="L749" s="235"/>
      <c r="M749" s="236"/>
      <c r="N749" s="237"/>
      <c r="O749" s="237"/>
      <c r="P749" s="237"/>
      <c r="Q749" s="237"/>
      <c r="R749" s="237"/>
      <c r="S749" s="237"/>
      <c r="T749" s="238"/>
      <c r="AT749" s="239" t="s">
        <v>156</v>
      </c>
      <c r="AU749" s="239" t="s">
        <v>92</v>
      </c>
      <c r="AV749" s="14" t="s">
        <v>92</v>
      </c>
      <c r="AW749" s="14" t="s">
        <v>4</v>
      </c>
      <c r="AX749" s="14" t="s">
        <v>90</v>
      </c>
      <c r="AY749" s="239" t="s">
        <v>148</v>
      </c>
    </row>
    <row r="750" spans="1:65" s="2" customFormat="1" ht="24" customHeight="1">
      <c r="A750" s="35"/>
      <c r="B750" s="36"/>
      <c r="C750" s="205" t="s">
        <v>646</v>
      </c>
      <c r="D750" s="205" t="s">
        <v>150</v>
      </c>
      <c r="E750" s="206" t="s">
        <v>647</v>
      </c>
      <c r="F750" s="207" t="s">
        <v>648</v>
      </c>
      <c r="G750" s="208" t="s">
        <v>97</v>
      </c>
      <c r="H750" s="209">
        <v>172.745</v>
      </c>
      <c r="I750" s="210"/>
      <c r="J750" s="211">
        <f>ROUND(I750*H750,2)</f>
        <v>0</v>
      </c>
      <c r="K750" s="207" t="s">
        <v>153</v>
      </c>
      <c r="L750" s="40"/>
      <c r="M750" s="212" t="s">
        <v>1</v>
      </c>
      <c r="N750" s="213" t="s">
        <v>47</v>
      </c>
      <c r="O750" s="72"/>
      <c r="P750" s="214">
        <f>O750*H750</f>
        <v>0</v>
      </c>
      <c r="Q750" s="214">
        <v>0</v>
      </c>
      <c r="R750" s="214">
        <f>Q750*H750</f>
        <v>0</v>
      </c>
      <c r="S750" s="214">
        <v>0</v>
      </c>
      <c r="T750" s="215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6" t="s">
        <v>245</v>
      </c>
      <c r="AT750" s="216" t="s">
        <v>150</v>
      </c>
      <c r="AU750" s="216" t="s">
        <v>92</v>
      </c>
      <c r="AY750" s="18" t="s">
        <v>148</v>
      </c>
      <c r="BE750" s="217">
        <f>IF(N750="základní",J750,0)</f>
        <v>0</v>
      </c>
      <c r="BF750" s="217">
        <f>IF(N750="snížená",J750,0)</f>
        <v>0</v>
      </c>
      <c r="BG750" s="217">
        <f>IF(N750="zákl. přenesená",J750,0)</f>
        <v>0</v>
      </c>
      <c r="BH750" s="217">
        <f>IF(N750="sníž. přenesená",J750,0)</f>
        <v>0</v>
      </c>
      <c r="BI750" s="217">
        <f>IF(N750="nulová",J750,0)</f>
        <v>0</v>
      </c>
      <c r="BJ750" s="18" t="s">
        <v>90</v>
      </c>
      <c r="BK750" s="217">
        <f>ROUND(I750*H750,2)</f>
        <v>0</v>
      </c>
      <c r="BL750" s="18" t="s">
        <v>245</v>
      </c>
      <c r="BM750" s="216" t="s">
        <v>649</v>
      </c>
    </row>
    <row r="751" spans="1:65" s="13" customFormat="1" ht="11.25">
      <c r="B751" s="218"/>
      <c r="C751" s="219"/>
      <c r="D751" s="220" t="s">
        <v>156</v>
      </c>
      <c r="E751" s="221" t="s">
        <v>1</v>
      </c>
      <c r="F751" s="222" t="s">
        <v>157</v>
      </c>
      <c r="G751" s="219"/>
      <c r="H751" s="221" t="s">
        <v>1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156</v>
      </c>
      <c r="AU751" s="228" t="s">
        <v>92</v>
      </c>
      <c r="AV751" s="13" t="s">
        <v>90</v>
      </c>
      <c r="AW751" s="13" t="s">
        <v>36</v>
      </c>
      <c r="AX751" s="13" t="s">
        <v>82</v>
      </c>
      <c r="AY751" s="228" t="s">
        <v>148</v>
      </c>
    </row>
    <row r="752" spans="1:65" s="13" customFormat="1" ht="11.25">
      <c r="B752" s="218"/>
      <c r="C752" s="219"/>
      <c r="D752" s="220" t="s">
        <v>156</v>
      </c>
      <c r="E752" s="221" t="s">
        <v>1</v>
      </c>
      <c r="F752" s="222" t="s">
        <v>158</v>
      </c>
      <c r="G752" s="219"/>
      <c r="H752" s="221" t="s">
        <v>1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156</v>
      </c>
      <c r="AU752" s="228" t="s">
        <v>92</v>
      </c>
      <c r="AV752" s="13" t="s">
        <v>90</v>
      </c>
      <c r="AW752" s="13" t="s">
        <v>36</v>
      </c>
      <c r="AX752" s="13" t="s">
        <v>82</v>
      </c>
      <c r="AY752" s="228" t="s">
        <v>148</v>
      </c>
    </row>
    <row r="753" spans="1:65" s="13" customFormat="1" ht="11.25">
      <c r="B753" s="218"/>
      <c r="C753" s="219"/>
      <c r="D753" s="220" t="s">
        <v>156</v>
      </c>
      <c r="E753" s="221" t="s">
        <v>1</v>
      </c>
      <c r="F753" s="222" t="s">
        <v>160</v>
      </c>
      <c r="G753" s="219"/>
      <c r="H753" s="221" t="s">
        <v>1</v>
      </c>
      <c r="I753" s="223"/>
      <c r="J753" s="219"/>
      <c r="K753" s="219"/>
      <c r="L753" s="224"/>
      <c r="M753" s="225"/>
      <c r="N753" s="226"/>
      <c r="O753" s="226"/>
      <c r="P753" s="226"/>
      <c r="Q753" s="226"/>
      <c r="R753" s="226"/>
      <c r="S753" s="226"/>
      <c r="T753" s="227"/>
      <c r="AT753" s="228" t="s">
        <v>156</v>
      </c>
      <c r="AU753" s="228" t="s">
        <v>92</v>
      </c>
      <c r="AV753" s="13" t="s">
        <v>90</v>
      </c>
      <c r="AW753" s="13" t="s">
        <v>36</v>
      </c>
      <c r="AX753" s="13" t="s">
        <v>82</v>
      </c>
      <c r="AY753" s="228" t="s">
        <v>148</v>
      </c>
    </row>
    <row r="754" spans="1:65" s="13" customFormat="1" ht="11.25">
      <c r="B754" s="218"/>
      <c r="C754" s="219"/>
      <c r="D754" s="220" t="s">
        <v>156</v>
      </c>
      <c r="E754" s="221" t="s">
        <v>1</v>
      </c>
      <c r="F754" s="222" t="s">
        <v>211</v>
      </c>
      <c r="G754" s="219"/>
      <c r="H754" s="221" t="s">
        <v>1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156</v>
      </c>
      <c r="AU754" s="228" t="s">
        <v>92</v>
      </c>
      <c r="AV754" s="13" t="s">
        <v>90</v>
      </c>
      <c r="AW754" s="13" t="s">
        <v>36</v>
      </c>
      <c r="AX754" s="13" t="s">
        <v>82</v>
      </c>
      <c r="AY754" s="228" t="s">
        <v>148</v>
      </c>
    </row>
    <row r="755" spans="1:65" s="13" customFormat="1" ht="11.25">
      <c r="B755" s="218"/>
      <c r="C755" s="219"/>
      <c r="D755" s="220" t="s">
        <v>156</v>
      </c>
      <c r="E755" s="221" t="s">
        <v>1</v>
      </c>
      <c r="F755" s="222" t="s">
        <v>262</v>
      </c>
      <c r="G755" s="219"/>
      <c r="H755" s="221" t="s">
        <v>1</v>
      </c>
      <c r="I755" s="223"/>
      <c r="J755" s="219"/>
      <c r="K755" s="219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156</v>
      </c>
      <c r="AU755" s="228" t="s">
        <v>92</v>
      </c>
      <c r="AV755" s="13" t="s">
        <v>90</v>
      </c>
      <c r="AW755" s="13" t="s">
        <v>36</v>
      </c>
      <c r="AX755" s="13" t="s">
        <v>82</v>
      </c>
      <c r="AY755" s="228" t="s">
        <v>148</v>
      </c>
    </row>
    <row r="756" spans="1:65" s="14" customFormat="1" ht="11.25">
      <c r="B756" s="229"/>
      <c r="C756" s="230"/>
      <c r="D756" s="220" t="s">
        <v>156</v>
      </c>
      <c r="E756" s="231" t="s">
        <v>1</v>
      </c>
      <c r="F756" s="232" t="s">
        <v>228</v>
      </c>
      <c r="G756" s="230"/>
      <c r="H756" s="233">
        <v>23.745000000000001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AT756" s="239" t="s">
        <v>156</v>
      </c>
      <c r="AU756" s="239" t="s">
        <v>92</v>
      </c>
      <c r="AV756" s="14" t="s">
        <v>92</v>
      </c>
      <c r="AW756" s="14" t="s">
        <v>36</v>
      </c>
      <c r="AX756" s="14" t="s">
        <v>82</v>
      </c>
      <c r="AY756" s="239" t="s">
        <v>148</v>
      </c>
    </row>
    <row r="757" spans="1:65" s="13" customFormat="1" ht="11.25">
      <c r="B757" s="218"/>
      <c r="C757" s="219"/>
      <c r="D757" s="220" t="s">
        <v>156</v>
      </c>
      <c r="E757" s="221" t="s">
        <v>1</v>
      </c>
      <c r="F757" s="222" t="s">
        <v>157</v>
      </c>
      <c r="G757" s="219"/>
      <c r="H757" s="221" t="s">
        <v>1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156</v>
      </c>
      <c r="AU757" s="228" t="s">
        <v>92</v>
      </c>
      <c r="AV757" s="13" t="s">
        <v>90</v>
      </c>
      <c r="AW757" s="13" t="s">
        <v>36</v>
      </c>
      <c r="AX757" s="13" t="s">
        <v>82</v>
      </c>
      <c r="AY757" s="228" t="s">
        <v>148</v>
      </c>
    </row>
    <row r="758" spans="1:65" s="13" customFormat="1" ht="11.25">
      <c r="B758" s="218"/>
      <c r="C758" s="219"/>
      <c r="D758" s="220" t="s">
        <v>156</v>
      </c>
      <c r="E758" s="221" t="s">
        <v>1</v>
      </c>
      <c r="F758" s="222" t="s">
        <v>522</v>
      </c>
      <c r="G758" s="219"/>
      <c r="H758" s="221" t="s">
        <v>1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156</v>
      </c>
      <c r="AU758" s="228" t="s">
        <v>92</v>
      </c>
      <c r="AV758" s="13" t="s">
        <v>90</v>
      </c>
      <c r="AW758" s="13" t="s">
        <v>36</v>
      </c>
      <c r="AX758" s="13" t="s">
        <v>82</v>
      </c>
      <c r="AY758" s="228" t="s">
        <v>148</v>
      </c>
    </row>
    <row r="759" spans="1:65" s="13" customFormat="1" ht="11.25">
      <c r="B759" s="218"/>
      <c r="C759" s="219"/>
      <c r="D759" s="220" t="s">
        <v>156</v>
      </c>
      <c r="E759" s="221" t="s">
        <v>1</v>
      </c>
      <c r="F759" s="222" t="s">
        <v>504</v>
      </c>
      <c r="G759" s="219"/>
      <c r="H759" s="221" t="s">
        <v>1</v>
      </c>
      <c r="I759" s="223"/>
      <c r="J759" s="219"/>
      <c r="K759" s="219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156</v>
      </c>
      <c r="AU759" s="228" t="s">
        <v>92</v>
      </c>
      <c r="AV759" s="13" t="s">
        <v>90</v>
      </c>
      <c r="AW759" s="13" t="s">
        <v>36</v>
      </c>
      <c r="AX759" s="13" t="s">
        <v>82</v>
      </c>
      <c r="AY759" s="228" t="s">
        <v>148</v>
      </c>
    </row>
    <row r="760" spans="1:65" s="14" customFormat="1" ht="11.25">
      <c r="B760" s="229"/>
      <c r="C760" s="230"/>
      <c r="D760" s="220" t="s">
        <v>156</v>
      </c>
      <c r="E760" s="231" t="s">
        <v>1</v>
      </c>
      <c r="F760" s="232" t="s">
        <v>523</v>
      </c>
      <c r="G760" s="230"/>
      <c r="H760" s="233">
        <v>68.5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AT760" s="239" t="s">
        <v>156</v>
      </c>
      <c r="AU760" s="239" t="s">
        <v>92</v>
      </c>
      <c r="AV760" s="14" t="s">
        <v>92</v>
      </c>
      <c r="AW760" s="14" t="s">
        <v>36</v>
      </c>
      <c r="AX760" s="14" t="s">
        <v>82</v>
      </c>
      <c r="AY760" s="239" t="s">
        <v>148</v>
      </c>
    </row>
    <row r="761" spans="1:65" s="14" customFormat="1" ht="11.25">
      <c r="B761" s="229"/>
      <c r="C761" s="230"/>
      <c r="D761" s="220" t="s">
        <v>156</v>
      </c>
      <c r="E761" s="231" t="s">
        <v>1</v>
      </c>
      <c r="F761" s="232" t="s">
        <v>524</v>
      </c>
      <c r="G761" s="230"/>
      <c r="H761" s="233">
        <v>33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156</v>
      </c>
      <c r="AU761" s="239" t="s">
        <v>92</v>
      </c>
      <c r="AV761" s="14" t="s">
        <v>92</v>
      </c>
      <c r="AW761" s="14" t="s">
        <v>36</v>
      </c>
      <c r="AX761" s="14" t="s">
        <v>82</v>
      </c>
      <c r="AY761" s="239" t="s">
        <v>148</v>
      </c>
    </row>
    <row r="762" spans="1:65" s="13" customFormat="1" ht="11.25">
      <c r="B762" s="218"/>
      <c r="C762" s="219"/>
      <c r="D762" s="220" t="s">
        <v>156</v>
      </c>
      <c r="E762" s="221" t="s">
        <v>1</v>
      </c>
      <c r="F762" s="222" t="s">
        <v>507</v>
      </c>
      <c r="G762" s="219"/>
      <c r="H762" s="221" t="s">
        <v>1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156</v>
      </c>
      <c r="AU762" s="228" t="s">
        <v>92</v>
      </c>
      <c r="AV762" s="13" t="s">
        <v>90</v>
      </c>
      <c r="AW762" s="13" t="s">
        <v>36</v>
      </c>
      <c r="AX762" s="13" t="s">
        <v>82</v>
      </c>
      <c r="AY762" s="228" t="s">
        <v>148</v>
      </c>
    </row>
    <row r="763" spans="1:65" s="14" customFormat="1" ht="11.25">
      <c r="B763" s="229"/>
      <c r="C763" s="230"/>
      <c r="D763" s="220" t="s">
        <v>156</v>
      </c>
      <c r="E763" s="231" t="s">
        <v>1</v>
      </c>
      <c r="F763" s="232" t="s">
        <v>525</v>
      </c>
      <c r="G763" s="230"/>
      <c r="H763" s="233">
        <v>47.5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AT763" s="239" t="s">
        <v>156</v>
      </c>
      <c r="AU763" s="239" t="s">
        <v>92</v>
      </c>
      <c r="AV763" s="14" t="s">
        <v>92</v>
      </c>
      <c r="AW763" s="14" t="s">
        <v>36</v>
      </c>
      <c r="AX763" s="14" t="s">
        <v>82</v>
      </c>
      <c r="AY763" s="239" t="s">
        <v>148</v>
      </c>
    </row>
    <row r="764" spans="1:65" s="15" customFormat="1" ht="11.25">
      <c r="B764" s="240"/>
      <c r="C764" s="241"/>
      <c r="D764" s="220" t="s">
        <v>156</v>
      </c>
      <c r="E764" s="242" t="s">
        <v>1</v>
      </c>
      <c r="F764" s="243" t="s">
        <v>163</v>
      </c>
      <c r="G764" s="241"/>
      <c r="H764" s="244">
        <v>172.745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AT764" s="250" t="s">
        <v>156</v>
      </c>
      <c r="AU764" s="250" t="s">
        <v>92</v>
      </c>
      <c r="AV764" s="15" t="s">
        <v>154</v>
      </c>
      <c r="AW764" s="15" t="s">
        <v>36</v>
      </c>
      <c r="AX764" s="15" t="s">
        <v>90</v>
      </c>
      <c r="AY764" s="250" t="s">
        <v>148</v>
      </c>
    </row>
    <row r="765" spans="1:65" s="2" customFormat="1" ht="24" customHeight="1">
      <c r="A765" s="35"/>
      <c r="B765" s="36"/>
      <c r="C765" s="251" t="s">
        <v>650</v>
      </c>
      <c r="D765" s="251" t="s">
        <v>239</v>
      </c>
      <c r="E765" s="252" t="s">
        <v>651</v>
      </c>
      <c r="F765" s="253" t="s">
        <v>652</v>
      </c>
      <c r="G765" s="254" t="s">
        <v>600</v>
      </c>
      <c r="H765" s="255">
        <v>621.88199999999995</v>
      </c>
      <c r="I765" s="256"/>
      <c r="J765" s="257">
        <f>ROUND(I765*H765,2)</f>
        <v>0</v>
      </c>
      <c r="K765" s="253" t="s">
        <v>1</v>
      </c>
      <c r="L765" s="258"/>
      <c r="M765" s="259" t="s">
        <v>1</v>
      </c>
      <c r="N765" s="260" t="s">
        <v>47</v>
      </c>
      <c r="O765" s="72"/>
      <c r="P765" s="214">
        <f>O765*H765</f>
        <v>0</v>
      </c>
      <c r="Q765" s="214">
        <v>1E-3</v>
      </c>
      <c r="R765" s="214">
        <f>Q765*H765</f>
        <v>0.62188199999999993</v>
      </c>
      <c r="S765" s="214">
        <v>0</v>
      </c>
      <c r="T765" s="215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16" t="s">
        <v>334</v>
      </c>
      <c r="AT765" s="216" t="s">
        <v>239</v>
      </c>
      <c r="AU765" s="216" t="s">
        <v>92</v>
      </c>
      <c r="AY765" s="18" t="s">
        <v>148</v>
      </c>
      <c r="BE765" s="217">
        <f>IF(N765="základní",J765,0)</f>
        <v>0</v>
      </c>
      <c r="BF765" s="217">
        <f>IF(N765="snížená",J765,0)</f>
        <v>0</v>
      </c>
      <c r="BG765" s="217">
        <f>IF(N765="zákl. přenesená",J765,0)</f>
        <v>0</v>
      </c>
      <c r="BH765" s="217">
        <f>IF(N765="sníž. přenesená",J765,0)</f>
        <v>0</v>
      </c>
      <c r="BI765" s="217">
        <f>IF(N765="nulová",J765,0)</f>
        <v>0</v>
      </c>
      <c r="BJ765" s="18" t="s">
        <v>90</v>
      </c>
      <c r="BK765" s="217">
        <f>ROUND(I765*H765,2)</f>
        <v>0</v>
      </c>
      <c r="BL765" s="18" t="s">
        <v>245</v>
      </c>
      <c r="BM765" s="216" t="s">
        <v>653</v>
      </c>
    </row>
    <row r="766" spans="1:65" s="13" customFormat="1" ht="11.25">
      <c r="B766" s="218"/>
      <c r="C766" s="219"/>
      <c r="D766" s="220" t="s">
        <v>156</v>
      </c>
      <c r="E766" s="221" t="s">
        <v>1</v>
      </c>
      <c r="F766" s="222" t="s">
        <v>157</v>
      </c>
      <c r="G766" s="219"/>
      <c r="H766" s="221" t="s">
        <v>1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156</v>
      </c>
      <c r="AU766" s="228" t="s">
        <v>92</v>
      </c>
      <c r="AV766" s="13" t="s">
        <v>90</v>
      </c>
      <c r="AW766" s="13" t="s">
        <v>36</v>
      </c>
      <c r="AX766" s="13" t="s">
        <v>82</v>
      </c>
      <c r="AY766" s="228" t="s">
        <v>148</v>
      </c>
    </row>
    <row r="767" spans="1:65" s="13" customFormat="1" ht="11.25">
      <c r="B767" s="218"/>
      <c r="C767" s="219"/>
      <c r="D767" s="220" t="s">
        <v>156</v>
      </c>
      <c r="E767" s="221" t="s">
        <v>1</v>
      </c>
      <c r="F767" s="222" t="s">
        <v>158</v>
      </c>
      <c r="G767" s="219"/>
      <c r="H767" s="221" t="s">
        <v>1</v>
      </c>
      <c r="I767" s="223"/>
      <c r="J767" s="219"/>
      <c r="K767" s="219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156</v>
      </c>
      <c r="AU767" s="228" t="s">
        <v>92</v>
      </c>
      <c r="AV767" s="13" t="s">
        <v>90</v>
      </c>
      <c r="AW767" s="13" t="s">
        <v>36</v>
      </c>
      <c r="AX767" s="13" t="s">
        <v>82</v>
      </c>
      <c r="AY767" s="228" t="s">
        <v>148</v>
      </c>
    </row>
    <row r="768" spans="1:65" s="13" customFormat="1" ht="11.25">
      <c r="B768" s="218"/>
      <c r="C768" s="219"/>
      <c r="D768" s="220" t="s">
        <v>156</v>
      </c>
      <c r="E768" s="221" t="s">
        <v>1</v>
      </c>
      <c r="F768" s="222" t="s">
        <v>160</v>
      </c>
      <c r="G768" s="219"/>
      <c r="H768" s="221" t="s">
        <v>1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156</v>
      </c>
      <c r="AU768" s="228" t="s">
        <v>92</v>
      </c>
      <c r="AV768" s="13" t="s">
        <v>90</v>
      </c>
      <c r="AW768" s="13" t="s">
        <v>36</v>
      </c>
      <c r="AX768" s="13" t="s">
        <v>82</v>
      </c>
      <c r="AY768" s="228" t="s">
        <v>148</v>
      </c>
    </row>
    <row r="769" spans="1:65" s="13" customFormat="1" ht="11.25">
      <c r="B769" s="218"/>
      <c r="C769" s="219"/>
      <c r="D769" s="220" t="s">
        <v>156</v>
      </c>
      <c r="E769" s="221" t="s">
        <v>1</v>
      </c>
      <c r="F769" s="222" t="s">
        <v>211</v>
      </c>
      <c r="G769" s="219"/>
      <c r="H769" s="221" t="s">
        <v>1</v>
      </c>
      <c r="I769" s="223"/>
      <c r="J769" s="219"/>
      <c r="K769" s="219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156</v>
      </c>
      <c r="AU769" s="228" t="s">
        <v>92</v>
      </c>
      <c r="AV769" s="13" t="s">
        <v>90</v>
      </c>
      <c r="AW769" s="13" t="s">
        <v>36</v>
      </c>
      <c r="AX769" s="13" t="s">
        <v>82</v>
      </c>
      <c r="AY769" s="228" t="s">
        <v>148</v>
      </c>
    </row>
    <row r="770" spans="1:65" s="13" customFormat="1" ht="11.25">
      <c r="B770" s="218"/>
      <c r="C770" s="219"/>
      <c r="D770" s="220" t="s">
        <v>156</v>
      </c>
      <c r="E770" s="221" t="s">
        <v>1</v>
      </c>
      <c r="F770" s="222" t="s">
        <v>262</v>
      </c>
      <c r="G770" s="219"/>
      <c r="H770" s="221" t="s">
        <v>1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156</v>
      </c>
      <c r="AU770" s="228" t="s">
        <v>92</v>
      </c>
      <c r="AV770" s="13" t="s">
        <v>90</v>
      </c>
      <c r="AW770" s="13" t="s">
        <v>36</v>
      </c>
      <c r="AX770" s="13" t="s">
        <v>82</v>
      </c>
      <c r="AY770" s="228" t="s">
        <v>148</v>
      </c>
    </row>
    <row r="771" spans="1:65" s="14" customFormat="1" ht="11.25">
      <c r="B771" s="229"/>
      <c r="C771" s="230"/>
      <c r="D771" s="220" t="s">
        <v>156</v>
      </c>
      <c r="E771" s="231" t="s">
        <v>1</v>
      </c>
      <c r="F771" s="232" t="s">
        <v>228</v>
      </c>
      <c r="G771" s="230"/>
      <c r="H771" s="233">
        <v>23.745000000000001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AT771" s="239" t="s">
        <v>156</v>
      </c>
      <c r="AU771" s="239" t="s">
        <v>92</v>
      </c>
      <c r="AV771" s="14" t="s">
        <v>92</v>
      </c>
      <c r="AW771" s="14" t="s">
        <v>36</v>
      </c>
      <c r="AX771" s="14" t="s">
        <v>82</v>
      </c>
      <c r="AY771" s="239" t="s">
        <v>148</v>
      </c>
    </row>
    <row r="772" spans="1:65" s="13" customFormat="1" ht="11.25">
      <c r="B772" s="218"/>
      <c r="C772" s="219"/>
      <c r="D772" s="220" t="s">
        <v>156</v>
      </c>
      <c r="E772" s="221" t="s">
        <v>1</v>
      </c>
      <c r="F772" s="222" t="s">
        <v>157</v>
      </c>
      <c r="G772" s="219"/>
      <c r="H772" s="221" t="s">
        <v>1</v>
      </c>
      <c r="I772" s="223"/>
      <c r="J772" s="219"/>
      <c r="K772" s="219"/>
      <c r="L772" s="224"/>
      <c r="M772" s="225"/>
      <c r="N772" s="226"/>
      <c r="O772" s="226"/>
      <c r="P772" s="226"/>
      <c r="Q772" s="226"/>
      <c r="R772" s="226"/>
      <c r="S772" s="226"/>
      <c r="T772" s="227"/>
      <c r="AT772" s="228" t="s">
        <v>156</v>
      </c>
      <c r="AU772" s="228" t="s">
        <v>92</v>
      </c>
      <c r="AV772" s="13" t="s">
        <v>90</v>
      </c>
      <c r="AW772" s="13" t="s">
        <v>36</v>
      </c>
      <c r="AX772" s="13" t="s">
        <v>82</v>
      </c>
      <c r="AY772" s="228" t="s">
        <v>148</v>
      </c>
    </row>
    <row r="773" spans="1:65" s="13" customFormat="1" ht="11.25">
      <c r="B773" s="218"/>
      <c r="C773" s="219"/>
      <c r="D773" s="220" t="s">
        <v>156</v>
      </c>
      <c r="E773" s="221" t="s">
        <v>1</v>
      </c>
      <c r="F773" s="222" t="s">
        <v>522</v>
      </c>
      <c r="G773" s="219"/>
      <c r="H773" s="221" t="s">
        <v>1</v>
      </c>
      <c r="I773" s="223"/>
      <c r="J773" s="219"/>
      <c r="K773" s="219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156</v>
      </c>
      <c r="AU773" s="228" t="s">
        <v>92</v>
      </c>
      <c r="AV773" s="13" t="s">
        <v>90</v>
      </c>
      <c r="AW773" s="13" t="s">
        <v>36</v>
      </c>
      <c r="AX773" s="13" t="s">
        <v>82</v>
      </c>
      <c r="AY773" s="228" t="s">
        <v>148</v>
      </c>
    </row>
    <row r="774" spans="1:65" s="13" customFormat="1" ht="11.25">
      <c r="B774" s="218"/>
      <c r="C774" s="219"/>
      <c r="D774" s="220" t="s">
        <v>156</v>
      </c>
      <c r="E774" s="221" t="s">
        <v>1</v>
      </c>
      <c r="F774" s="222" t="s">
        <v>504</v>
      </c>
      <c r="G774" s="219"/>
      <c r="H774" s="221" t="s">
        <v>1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156</v>
      </c>
      <c r="AU774" s="228" t="s">
        <v>92</v>
      </c>
      <c r="AV774" s="13" t="s">
        <v>90</v>
      </c>
      <c r="AW774" s="13" t="s">
        <v>36</v>
      </c>
      <c r="AX774" s="13" t="s">
        <v>82</v>
      </c>
      <c r="AY774" s="228" t="s">
        <v>148</v>
      </c>
    </row>
    <row r="775" spans="1:65" s="14" customFormat="1" ht="11.25">
      <c r="B775" s="229"/>
      <c r="C775" s="230"/>
      <c r="D775" s="220" t="s">
        <v>156</v>
      </c>
      <c r="E775" s="231" t="s">
        <v>1</v>
      </c>
      <c r="F775" s="232" t="s">
        <v>523</v>
      </c>
      <c r="G775" s="230"/>
      <c r="H775" s="233">
        <v>68.5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156</v>
      </c>
      <c r="AU775" s="239" t="s">
        <v>92</v>
      </c>
      <c r="AV775" s="14" t="s">
        <v>92</v>
      </c>
      <c r="AW775" s="14" t="s">
        <v>36</v>
      </c>
      <c r="AX775" s="14" t="s">
        <v>82</v>
      </c>
      <c r="AY775" s="239" t="s">
        <v>148</v>
      </c>
    </row>
    <row r="776" spans="1:65" s="14" customFormat="1" ht="11.25">
      <c r="B776" s="229"/>
      <c r="C776" s="230"/>
      <c r="D776" s="220" t="s">
        <v>156</v>
      </c>
      <c r="E776" s="231" t="s">
        <v>1</v>
      </c>
      <c r="F776" s="232" t="s">
        <v>524</v>
      </c>
      <c r="G776" s="230"/>
      <c r="H776" s="233">
        <v>33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AT776" s="239" t="s">
        <v>156</v>
      </c>
      <c r="AU776" s="239" t="s">
        <v>92</v>
      </c>
      <c r="AV776" s="14" t="s">
        <v>92</v>
      </c>
      <c r="AW776" s="14" t="s">
        <v>36</v>
      </c>
      <c r="AX776" s="14" t="s">
        <v>82</v>
      </c>
      <c r="AY776" s="239" t="s">
        <v>148</v>
      </c>
    </row>
    <row r="777" spans="1:65" s="13" customFormat="1" ht="11.25">
      <c r="B777" s="218"/>
      <c r="C777" s="219"/>
      <c r="D777" s="220" t="s">
        <v>156</v>
      </c>
      <c r="E777" s="221" t="s">
        <v>1</v>
      </c>
      <c r="F777" s="222" t="s">
        <v>507</v>
      </c>
      <c r="G777" s="219"/>
      <c r="H777" s="221" t="s">
        <v>1</v>
      </c>
      <c r="I777" s="223"/>
      <c r="J777" s="219"/>
      <c r="K777" s="219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156</v>
      </c>
      <c r="AU777" s="228" t="s">
        <v>92</v>
      </c>
      <c r="AV777" s="13" t="s">
        <v>90</v>
      </c>
      <c r="AW777" s="13" t="s">
        <v>36</v>
      </c>
      <c r="AX777" s="13" t="s">
        <v>82</v>
      </c>
      <c r="AY777" s="228" t="s">
        <v>148</v>
      </c>
    </row>
    <row r="778" spans="1:65" s="14" customFormat="1" ht="11.25">
      <c r="B778" s="229"/>
      <c r="C778" s="230"/>
      <c r="D778" s="220" t="s">
        <v>156</v>
      </c>
      <c r="E778" s="231" t="s">
        <v>1</v>
      </c>
      <c r="F778" s="232" t="s">
        <v>525</v>
      </c>
      <c r="G778" s="230"/>
      <c r="H778" s="233">
        <v>47.5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156</v>
      </c>
      <c r="AU778" s="239" t="s">
        <v>92</v>
      </c>
      <c r="AV778" s="14" t="s">
        <v>92</v>
      </c>
      <c r="AW778" s="14" t="s">
        <v>36</v>
      </c>
      <c r="AX778" s="14" t="s">
        <v>82</v>
      </c>
      <c r="AY778" s="239" t="s">
        <v>148</v>
      </c>
    </row>
    <row r="779" spans="1:65" s="15" customFormat="1" ht="11.25">
      <c r="B779" s="240"/>
      <c r="C779" s="241"/>
      <c r="D779" s="220" t="s">
        <v>156</v>
      </c>
      <c r="E779" s="242" t="s">
        <v>1</v>
      </c>
      <c r="F779" s="243" t="s">
        <v>163</v>
      </c>
      <c r="G779" s="241"/>
      <c r="H779" s="244">
        <v>172.745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AT779" s="250" t="s">
        <v>156</v>
      </c>
      <c r="AU779" s="250" t="s">
        <v>92</v>
      </c>
      <c r="AV779" s="15" t="s">
        <v>154</v>
      </c>
      <c r="AW779" s="15" t="s">
        <v>36</v>
      </c>
      <c r="AX779" s="15" t="s">
        <v>90</v>
      </c>
      <c r="AY779" s="250" t="s">
        <v>148</v>
      </c>
    </row>
    <row r="780" spans="1:65" s="14" customFormat="1" ht="11.25">
      <c r="B780" s="229"/>
      <c r="C780" s="230"/>
      <c r="D780" s="220" t="s">
        <v>156</v>
      </c>
      <c r="E780" s="230"/>
      <c r="F780" s="232" t="s">
        <v>654</v>
      </c>
      <c r="G780" s="230"/>
      <c r="H780" s="233">
        <v>621.88199999999995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AT780" s="239" t="s">
        <v>156</v>
      </c>
      <c r="AU780" s="239" t="s">
        <v>92</v>
      </c>
      <c r="AV780" s="14" t="s">
        <v>92</v>
      </c>
      <c r="AW780" s="14" t="s">
        <v>4</v>
      </c>
      <c r="AX780" s="14" t="s">
        <v>90</v>
      </c>
      <c r="AY780" s="239" t="s">
        <v>148</v>
      </c>
    </row>
    <row r="781" spans="1:65" s="2" customFormat="1" ht="24" customHeight="1">
      <c r="A781" s="35"/>
      <c r="B781" s="36"/>
      <c r="C781" s="205" t="s">
        <v>655</v>
      </c>
      <c r="D781" s="205" t="s">
        <v>150</v>
      </c>
      <c r="E781" s="206" t="s">
        <v>647</v>
      </c>
      <c r="F781" s="207" t="s">
        <v>648</v>
      </c>
      <c r="G781" s="208" t="s">
        <v>97</v>
      </c>
      <c r="H781" s="209">
        <v>92.245000000000005</v>
      </c>
      <c r="I781" s="210"/>
      <c r="J781" s="211">
        <f>ROUND(I781*H781,2)</f>
        <v>0</v>
      </c>
      <c r="K781" s="207" t="s">
        <v>153</v>
      </c>
      <c r="L781" s="40"/>
      <c r="M781" s="212" t="s">
        <v>1</v>
      </c>
      <c r="N781" s="213" t="s">
        <v>47</v>
      </c>
      <c r="O781" s="72"/>
      <c r="P781" s="214">
        <f>O781*H781</f>
        <v>0</v>
      </c>
      <c r="Q781" s="214">
        <v>0</v>
      </c>
      <c r="R781" s="214">
        <f>Q781*H781</f>
        <v>0</v>
      </c>
      <c r="S781" s="214">
        <v>0</v>
      </c>
      <c r="T781" s="215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16" t="s">
        <v>245</v>
      </c>
      <c r="AT781" s="216" t="s">
        <v>150</v>
      </c>
      <c r="AU781" s="216" t="s">
        <v>92</v>
      </c>
      <c r="AY781" s="18" t="s">
        <v>148</v>
      </c>
      <c r="BE781" s="217">
        <f>IF(N781="základní",J781,0)</f>
        <v>0</v>
      </c>
      <c r="BF781" s="217">
        <f>IF(N781="snížená",J781,0)</f>
        <v>0</v>
      </c>
      <c r="BG781" s="217">
        <f>IF(N781="zákl. přenesená",J781,0)</f>
        <v>0</v>
      </c>
      <c r="BH781" s="217">
        <f>IF(N781="sníž. přenesená",J781,0)</f>
        <v>0</v>
      </c>
      <c r="BI781" s="217">
        <f>IF(N781="nulová",J781,0)</f>
        <v>0</v>
      </c>
      <c r="BJ781" s="18" t="s">
        <v>90</v>
      </c>
      <c r="BK781" s="217">
        <f>ROUND(I781*H781,2)</f>
        <v>0</v>
      </c>
      <c r="BL781" s="18" t="s">
        <v>245</v>
      </c>
      <c r="BM781" s="216" t="s">
        <v>656</v>
      </c>
    </row>
    <row r="782" spans="1:65" s="13" customFormat="1" ht="11.25">
      <c r="B782" s="218"/>
      <c r="C782" s="219"/>
      <c r="D782" s="220" t="s">
        <v>156</v>
      </c>
      <c r="E782" s="221" t="s">
        <v>1</v>
      </c>
      <c r="F782" s="222" t="s">
        <v>157</v>
      </c>
      <c r="G782" s="219"/>
      <c r="H782" s="221" t="s">
        <v>1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156</v>
      </c>
      <c r="AU782" s="228" t="s">
        <v>92</v>
      </c>
      <c r="AV782" s="13" t="s">
        <v>90</v>
      </c>
      <c r="AW782" s="13" t="s">
        <v>36</v>
      </c>
      <c r="AX782" s="13" t="s">
        <v>82</v>
      </c>
      <c r="AY782" s="228" t="s">
        <v>148</v>
      </c>
    </row>
    <row r="783" spans="1:65" s="13" customFormat="1" ht="11.25">
      <c r="B783" s="218"/>
      <c r="C783" s="219"/>
      <c r="D783" s="220" t="s">
        <v>156</v>
      </c>
      <c r="E783" s="221" t="s">
        <v>1</v>
      </c>
      <c r="F783" s="222" t="s">
        <v>158</v>
      </c>
      <c r="G783" s="219"/>
      <c r="H783" s="221" t="s">
        <v>1</v>
      </c>
      <c r="I783" s="223"/>
      <c r="J783" s="219"/>
      <c r="K783" s="219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156</v>
      </c>
      <c r="AU783" s="228" t="s">
        <v>92</v>
      </c>
      <c r="AV783" s="13" t="s">
        <v>90</v>
      </c>
      <c r="AW783" s="13" t="s">
        <v>36</v>
      </c>
      <c r="AX783" s="13" t="s">
        <v>82</v>
      </c>
      <c r="AY783" s="228" t="s">
        <v>148</v>
      </c>
    </row>
    <row r="784" spans="1:65" s="13" customFormat="1" ht="11.25">
      <c r="B784" s="218"/>
      <c r="C784" s="219"/>
      <c r="D784" s="220" t="s">
        <v>156</v>
      </c>
      <c r="E784" s="221" t="s">
        <v>1</v>
      </c>
      <c r="F784" s="222" t="s">
        <v>160</v>
      </c>
      <c r="G784" s="219"/>
      <c r="H784" s="221" t="s">
        <v>1</v>
      </c>
      <c r="I784" s="223"/>
      <c r="J784" s="219"/>
      <c r="K784" s="219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156</v>
      </c>
      <c r="AU784" s="228" t="s">
        <v>92</v>
      </c>
      <c r="AV784" s="13" t="s">
        <v>90</v>
      </c>
      <c r="AW784" s="13" t="s">
        <v>36</v>
      </c>
      <c r="AX784" s="13" t="s">
        <v>82</v>
      </c>
      <c r="AY784" s="228" t="s">
        <v>148</v>
      </c>
    </row>
    <row r="785" spans="1:65" s="13" customFormat="1" ht="11.25">
      <c r="B785" s="218"/>
      <c r="C785" s="219"/>
      <c r="D785" s="220" t="s">
        <v>156</v>
      </c>
      <c r="E785" s="221" t="s">
        <v>1</v>
      </c>
      <c r="F785" s="222" t="s">
        <v>211</v>
      </c>
      <c r="G785" s="219"/>
      <c r="H785" s="221" t="s">
        <v>1</v>
      </c>
      <c r="I785" s="223"/>
      <c r="J785" s="219"/>
      <c r="K785" s="219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156</v>
      </c>
      <c r="AU785" s="228" t="s">
        <v>92</v>
      </c>
      <c r="AV785" s="13" t="s">
        <v>90</v>
      </c>
      <c r="AW785" s="13" t="s">
        <v>36</v>
      </c>
      <c r="AX785" s="13" t="s">
        <v>82</v>
      </c>
      <c r="AY785" s="228" t="s">
        <v>148</v>
      </c>
    </row>
    <row r="786" spans="1:65" s="13" customFormat="1" ht="11.25">
      <c r="B786" s="218"/>
      <c r="C786" s="219"/>
      <c r="D786" s="220" t="s">
        <v>156</v>
      </c>
      <c r="E786" s="221" t="s">
        <v>1</v>
      </c>
      <c r="F786" s="222" t="s">
        <v>262</v>
      </c>
      <c r="G786" s="219"/>
      <c r="H786" s="221" t="s">
        <v>1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156</v>
      </c>
      <c r="AU786" s="228" t="s">
        <v>92</v>
      </c>
      <c r="AV786" s="13" t="s">
        <v>90</v>
      </c>
      <c r="AW786" s="13" t="s">
        <v>36</v>
      </c>
      <c r="AX786" s="13" t="s">
        <v>82</v>
      </c>
      <c r="AY786" s="228" t="s">
        <v>148</v>
      </c>
    </row>
    <row r="787" spans="1:65" s="14" customFormat="1" ht="11.25">
      <c r="B787" s="229"/>
      <c r="C787" s="230"/>
      <c r="D787" s="220" t="s">
        <v>156</v>
      </c>
      <c r="E787" s="231" t="s">
        <v>1</v>
      </c>
      <c r="F787" s="232" t="s">
        <v>228</v>
      </c>
      <c r="G787" s="230"/>
      <c r="H787" s="233">
        <v>23.745000000000001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156</v>
      </c>
      <c r="AU787" s="239" t="s">
        <v>92</v>
      </c>
      <c r="AV787" s="14" t="s">
        <v>92</v>
      </c>
      <c r="AW787" s="14" t="s">
        <v>36</v>
      </c>
      <c r="AX787" s="14" t="s">
        <v>82</v>
      </c>
      <c r="AY787" s="239" t="s">
        <v>148</v>
      </c>
    </row>
    <row r="788" spans="1:65" s="13" customFormat="1" ht="11.25">
      <c r="B788" s="218"/>
      <c r="C788" s="219"/>
      <c r="D788" s="220" t="s">
        <v>156</v>
      </c>
      <c r="E788" s="221" t="s">
        <v>1</v>
      </c>
      <c r="F788" s="222" t="s">
        <v>157</v>
      </c>
      <c r="G788" s="219"/>
      <c r="H788" s="221" t="s">
        <v>1</v>
      </c>
      <c r="I788" s="223"/>
      <c r="J788" s="219"/>
      <c r="K788" s="219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156</v>
      </c>
      <c r="AU788" s="228" t="s">
        <v>92</v>
      </c>
      <c r="AV788" s="13" t="s">
        <v>90</v>
      </c>
      <c r="AW788" s="13" t="s">
        <v>36</v>
      </c>
      <c r="AX788" s="13" t="s">
        <v>82</v>
      </c>
      <c r="AY788" s="228" t="s">
        <v>148</v>
      </c>
    </row>
    <row r="789" spans="1:65" s="13" customFormat="1" ht="11.25">
      <c r="B789" s="218"/>
      <c r="C789" s="219"/>
      <c r="D789" s="220" t="s">
        <v>156</v>
      </c>
      <c r="E789" s="221" t="s">
        <v>1</v>
      </c>
      <c r="F789" s="222" t="s">
        <v>522</v>
      </c>
      <c r="G789" s="219"/>
      <c r="H789" s="221" t="s">
        <v>1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156</v>
      </c>
      <c r="AU789" s="228" t="s">
        <v>92</v>
      </c>
      <c r="AV789" s="13" t="s">
        <v>90</v>
      </c>
      <c r="AW789" s="13" t="s">
        <v>36</v>
      </c>
      <c r="AX789" s="13" t="s">
        <v>82</v>
      </c>
      <c r="AY789" s="228" t="s">
        <v>148</v>
      </c>
    </row>
    <row r="790" spans="1:65" s="13" customFormat="1" ht="11.25">
      <c r="B790" s="218"/>
      <c r="C790" s="219"/>
      <c r="D790" s="220" t="s">
        <v>156</v>
      </c>
      <c r="E790" s="221" t="s">
        <v>1</v>
      </c>
      <c r="F790" s="222" t="s">
        <v>504</v>
      </c>
      <c r="G790" s="219"/>
      <c r="H790" s="221" t="s">
        <v>1</v>
      </c>
      <c r="I790" s="223"/>
      <c r="J790" s="219"/>
      <c r="K790" s="219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156</v>
      </c>
      <c r="AU790" s="228" t="s">
        <v>92</v>
      </c>
      <c r="AV790" s="13" t="s">
        <v>90</v>
      </c>
      <c r="AW790" s="13" t="s">
        <v>36</v>
      </c>
      <c r="AX790" s="13" t="s">
        <v>82</v>
      </c>
      <c r="AY790" s="228" t="s">
        <v>148</v>
      </c>
    </row>
    <row r="791" spans="1:65" s="14" customFormat="1" ht="11.25">
      <c r="B791" s="229"/>
      <c r="C791" s="230"/>
      <c r="D791" s="220" t="s">
        <v>156</v>
      </c>
      <c r="E791" s="231" t="s">
        <v>1</v>
      </c>
      <c r="F791" s="232" t="s">
        <v>523</v>
      </c>
      <c r="G791" s="230"/>
      <c r="H791" s="233">
        <v>68.5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156</v>
      </c>
      <c r="AU791" s="239" t="s">
        <v>92</v>
      </c>
      <c r="AV791" s="14" t="s">
        <v>92</v>
      </c>
      <c r="AW791" s="14" t="s">
        <v>36</v>
      </c>
      <c r="AX791" s="14" t="s">
        <v>82</v>
      </c>
      <c r="AY791" s="239" t="s">
        <v>148</v>
      </c>
    </row>
    <row r="792" spans="1:65" s="15" customFormat="1" ht="11.25">
      <c r="B792" s="240"/>
      <c r="C792" s="241"/>
      <c r="D792" s="220" t="s">
        <v>156</v>
      </c>
      <c r="E792" s="242" t="s">
        <v>1</v>
      </c>
      <c r="F792" s="243" t="s">
        <v>163</v>
      </c>
      <c r="G792" s="241"/>
      <c r="H792" s="244">
        <v>92.245000000000005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AT792" s="250" t="s">
        <v>156</v>
      </c>
      <c r="AU792" s="250" t="s">
        <v>92</v>
      </c>
      <c r="AV792" s="15" t="s">
        <v>154</v>
      </c>
      <c r="AW792" s="15" t="s">
        <v>36</v>
      </c>
      <c r="AX792" s="15" t="s">
        <v>90</v>
      </c>
      <c r="AY792" s="250" t="s">
        <v>148</v>
      </c>
    </row>
    <row r="793" spans="1:65" s="2" customFormat="1" ht="24" customHeight="1">
      <c r="A793" s="35"/>
      <c r="B793" s="36"/>
      <c r="C793" s="251" t="s">
        <v>657</v>
      </c>
      <c r="D793" s="251" t="s">
        <v>239</v>
      </c>
      <c r="E793" s="252" t="s">
        <v>658</v>
      </c>
      <c r="F793" s="253" t="s">
        <v>659</v>
      </c>
      <c r="G793" s="254" t="s">
        <v>600</v>
      </c>
      <c r="H793" s="255">
        <v>553.47</v>
      </c>
      <c r="I793" s="256"/>
      <c r="J793" s="257">
        <f>ROUND(I793*H793,2)</f>
        <v>0</v>
      </c>
      <c r="K793" s="253" t="s">
        <v>1</v>
      </c>
      <c r="L793" s="258"/>
      <c r="M793" s="259" t="s">
        <v>1</v>
      </c>
      <c r="N793" s="260" t="s">
        <v>47</v>
      </c>
      <c r="O793" s="72"/>
      <c r="P793" s="214">
        <f>O793*H793</f>
        <v>0</v>
      </c>
      <c r="Q793" s="214">
        <v>1E-3</v>
      </c>
      <c r="R793" s="214">
        <f>Q793*H793</f>
        <v>0.55347000000000002</v>
      </c>
      <c r="S793" s="214">
        <v>0</v>
      </c>
      <c r="T793" s="215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16" t="s">
        <v>334</v>
      </c>
      <c r="AT793" s="216" t="s">
        <v>239</v>
      </c>
      <c r="AU793" s="216" t="s">
        <v>92</v>
      </c>
      <c r="AY793" s="18" t="s">
        <v>148</v>
      </c>
      <c r="BE793" s="217">
        <f>IF(N793="základní",J793,0)</f>
        <v>0</v>
      </c>
      <c r="BF793" s="217">
        <f>IF(N793="snížená",J793,0)</f>
        <v>0</v>
      </c>
      <c r="BG793" s="217">
        <f>IF(N793="zákl. přenesená",J793,0)</f>
        <v>0</v>
      </c>
      <c r="BH793" s="217">
        <f>IF(N793="sníž. přenesená",J793,0)</f>
        <v>0</v>
      </c>
      <c r="BI793" s="217">
        <f>IF(N793="nulová",J793,0)</f>
        <v>0</v>
      </c>
      <c r="BJ793" s="18" t="s">
        <v>90</v>
      </c>
      <c r="BK793" s="217">
        <f>ROUND(I793*H793,2)</f>
        <v>0</v>
      </c>
      <c r="BL793" s="18" t="s">
        <v>245</v>
      </c>
      <c r="BM793" s="216" t="s">
        <v>660</v>
      </c>
    </row>
    <row r="794" spans="1:65" s="13" customFormat="1" ht="11.25">
      <c r="B794" s="218"/>
      <c r="C794" s="219"/>
      <c r="D794" s="220" t="s">
        <v>156</v>
      </c>
      <c r="E794" s="221" t="s">
        <v>1</v>
      </c>
      <c r="F794" s="222" t="s">
        <v>157</v>
      </c>
      <c r="G794" s="219"/>
      <c r="H794" s="221" t="s">
        <v>1</v>
      </c>
      <c r="I794" s="223"/>
      <c r="J794" s="219"/>
      <c r="K794" s="219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156</v>
      </c>
      <c r="AU794" s="228" t="s">
        <v>92</v>
      </c>
      <c r="AV794" s="13" t="s">
        <v>90</v>
      </c>
      <c r="AW794" s="13" t="s">
        <v>36</v>
      </c>
      <c r="AX794" s="13" t="s">
        <v>82</v>
      </c>
      <c r="AY794" s="228" t="s">
        <v>148</v>
      </c>
    </row>
    <row r="795" spans="1:65" s="13" customFormat="1" ht="11.25">
      <c r="B795" s="218"/>
      <c r="C795" s="219"/>
      <c r="D795" s="220" t="s">
        <v>156</v>
      </c>
      <c r="E795" s="221" t="s">
        <v>1</v>
      </c>
      <c r="F795" s="222" t="s">
        <v>158</v>
      </c>
      <c r="G795" s="219"/>
      <c r="H795" s="221" t="s">
        <v>1</v>
      </c>
      <c r="I795" s="223"/>
      <c r="J795" s="219"/>
      <c r="K795" s="219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156</v>
      </c>
      <c r="AU795" s="228" t="s">
        <v>92</v>
      </c>
      <c r="AV795" s="13" t="s">
        <v>90</v>
      </c>
      <c r="AW795" s="13" t="s">
        <v>36</v>
      </c>
      <c r="AX795" s="13" t="s">
        <v>82</v>
      </c>
      <c r="AY795" s="228" t="s">
        <v>148</v>
      </c>
    </row>
    <row r="796" spans="1:65" s="13" customFormat="1" ht="11.25">
      <c r="B796" s="218"/>
      <c r="C796" s="219"/>
      <c r="D796" s="220" t="s">
        <v>156</v>
      </c>
      <c r="E796" s="221" t="s">
        <v>1</v>
      </c>
      <c r="F796" s="222" t="s">
        <v>160</v>
      </c>
      <c r="G796" s="219"/>
      <c r="H796" s="221" t="s">
        <v>1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156</v>
      </c>
      <c r="AU796" s="228" t="s">
        <v>92</v>
      </c>
      <c r="AV796" s="13" t="s">
        <v>90</v>
      </c>
      <c r="AW796" s="13" t="s">
        <v>36</v>
      </c>
      <c r="AX796" s="13" t="s">
        <v>82</v>
      </c>
      <c r="AY796" s="228" t="s">
        <v>148</v>
      </c>
    </row>
    <row r="797" spans="1:65" s="13" customFormat="1" ht="11.25">
      <c r="B797" s="218"/>
      <c r="C797" s="219"/>
      <c r="D797" s="220" t="s">
        <v>156</v>
      </c>
      <c r="E797" s="221" t="s">
        <v>1</v>
      </c>
      <c r="F797" s="222" t="s">
        <v>211</v>
      </c>
      <c r="G797" s="219"/>
      <c r="H797" s="221" t="s">
        <v>1</v>
      </c>
      <c r="I797" s="223"/>
      <c r="J797" s="219"/>
      <c r="K797" s="219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156</v>
      </c>
      <c r="AU797" s="228" t="s">
        <v>92</v>
      </c>
      <c r="AV797" s="13" t="s">
        <v>90</v>
      </c>
      <c r="AW797" s="13" t="s">
        <v>36</v>
      </c>
      <c r="AX797" s="13" t="s">
        <v>82</v>
      </c>
      <c r="AY797" s="228" t="s">
        <v>148</v>
      </c>
    </row>
    <row r="798" spans="1:65" s="13" customFormat="1" ht="11.25">
      <c r="B798" s="218"/>
      <c r="C798" s="219"/>
      <c r="D798" s="220" t="s">
        <v>156</v>
      </c>
      <c r="E798" s="221" t="s">
        <v>1</v>
      </c>
      <c r="F798" s="222" t="s">
        <v>262</v>
      </c>
      <c r="G798" s="219"/>
      <c r="H798" s="221" t="s">
        <v>1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156</v>
      </c>
      <c r="AU798" s="228" t="s">
        <v>92</v>
      </c>
      <c r="AV798" s="13" t="s">
        <v>90</v>
      </c>
      <c r="AW798" s="13" t="s">
        <v>36</v>
      </c>
      <c r="AX798" s="13" t="s">
        <v>82</v>
      </c>
      <c r="AY798" s="228" t="s">
        <v>148</v>
      </c>
    </row>
    <row r="799" spans="1:65" s="14" customFormat="1" ht="11.25">
      <c r="B799" s="229"/>
      <c r="C799" s="230"/>
      <c r="D799" s="220" t="s">
        <v>156</v>
      </c>
      <c r="E799" s="231" t="s">
        <v>1</v>
      </c>
      <c r="F799" s="232" t="s">
        <v>228</v>
      </c>
      <c r="G799" s="230"/>
      <c r="H799" s="233">
        <v>23.745000000000001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156</v>
      </c>
      <c r="AU799" s="239" t="s">
        <v>92</v>
      </c>
      <c r="AV799" s="14" t="s">
        <v>92</v>
      </c>
      <c r="AW799" s="14" t="s">
        <v>36</v>
      </c>
      <c r="AX799" s="14" t="s">
        <v>82</v>
      </c>
      <c r="AY799" s="239" t="s">
        <v>148</v>
      </c>
    </row>
    <row r="800" spans="1:65" s="13" customFormat="1" ht="11.25">
      <c r="B800" s="218"/>
      <c r="C800" s="219"/>
      <c r="D800" s="220" t="s">
        <v>156</v>
      </c>
      <c r="E800" s="221" t="s">
        <v>1</v>
      </c>
      <c r="F800" s="222" t="s">
        <v>157</v>
      </c>
      <c r="G800" s="219"/>
      <c r="H800" s="221" t="s">
        <v>1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156</v>
      </c>
      <c r="AU800" s="228" t="s">
        <v>92</v>
      </c>
      <c r="AV800" s="13" t="s">
        <v>90</v>
      </c>
      <c r="AW800" s="13" t="s">
        <v>36</v>
      </c>
      <c r="AX800" s="13" t="s">
        <v>82</v>
      </c>
      <c r="AY800" s="228" t="s">
        <v>148</v>
      </c>
    </row>
    <row r="801" spans="1:65" s="13" customFormat="1" ht="11.25">
      <c r="B801" s="218"/>
      <c r="C801" s="219"/>
      <c r="D801" s="220" t="s">
        <v>156</v>
      </c>
      <c r="E801" s="221" t="s">
        <v>1</v>
      </c>
      <c r="F801" s="222" t="s">
        <v>522</v>
      </c>
      <c r="G801" s="219"/>
      <c r="H801" s="221" t="s">
        <v>1</v>
      </c>
      <c r="I801" s="223"/>
      <c r="J801" s="219"/>
      <c r="K801" s="219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156</v>
      </c>
      <c r="AU801" s="228" t="s">
        <v>92</v>
      </c>
      <c r="AV801" s="13" t="s">
        <v>90</v>
      </c>
      <c r="AW801" s="13" t="s">
        <v>36</v>
      </c>
      <c r="AX801" s="13" t="s">
        <v>82</v>
      </c>
      <c r="AY801" s="228" t="s">
        <v>148</v>
      </c>
    </row>
    <row r="802" spans="1:65" s="13" customFormat="1" ht="11.25">
      <c r="B802" s="218"/>
      <c r="C802" s="219"/>
      <c r="D802" s="220" t="s">
        <v>156</v>
      </c>
      <c r="E802" s="221" t="s">
        <v>1</v>
      </c>
      <c r="F802" s="222" t="s">
        <v>504</v>
      </c>
      <c r="G802" s="219"/>
      <c r="H802" s="221" t="s">
        <v>1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156</v>
      </c>
      <c r="AU802" s="228" t="s">
        <v>92</v>
      </c>
      <c r="AV802" s="13" t="s">
        <v>90</v>
      </c>
      <c r="AW802" s="13" t="s">
        <v>36</v>
      </c>
      <c r="AX802" s="13" t="s">
        <v>82</v>
      </c>
      <c r="AY802" s="228" t="s">
        <v>148</v>
      </c>
    </row>
    <row r="803" spans="1:65" s="14" customFormat="1" ht="11.25">
      <c r="B803" s="229"/>
      <c r="C803" s="230"/>
      <c r="D803" s="220" t="s">
        <v>156</v>
      </c>
      <c r="E803" s="231" t="s">
        <v>1</v>
      </c>
      <c r="F803" s="232" t="s">
        <v>523</v>
      </c>
      <c r="G803" s="230"/>
      <c r="H803" s="233">
        <v>68.5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AT803" s="239" t="s">
        <v>156</v>
      </c>
      <c r="AU803" s="239" t="s">
        <v>92</v>
      </c>
      <c r="AV803" s="14" t="s">
        <v>92</v>
      </c>
      <c r="AW803" s="14" t="s">
        <v>36</v>
      </c>
      <c r="AX803" s="14" t="s">
        <v>82</v>
      </c>
      <c r="AY803" s="239" t="s">
        <v>148</v>
      </c>
    </row>
    <row r="804" spans="1:65" s="15" customFormat="1" ht="11.25">
      <c r="B804" s="240"/>
      <c r="C804" s="241"/>
      <c r="D804" s="220" t="s">
        <v>156</v>
      </c>
      <c r="E804" s="242" t="s">
        <v>1</v>
      </c>
      <c r="F804" s="243" t="s">
        <v>163</v>
      </c>
      <c r="G804" s="241"/>
      <c r="H804" s="244">
        <v>92.245000000000005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AT804" s="250" t="s">
        <v>156</v>
      </c>
      <c r="AU804" s="250" t="s">
        <v>92</v>
      </c>
      <c r="AV804" s="15" t="s">
        <v>154</v>
      </c>
      <c r="AW804" s="15" t="s">
        <v>36</v>
      </c>
      <c r="AX804" s="15" t="s">
        <v>90</v>
      </c>
      <c r="AY804" s="250" t="s">
        <v>148</v>
      </c>
    </row>
    <row r="805" spans="1:65" s="14" customFormat="1" ht="11.25">
      <c r="B805" s="229"/>
      <c r="C805" s="230"/>
      <c r="D805" s="220" t="s">
        <v>156</v>
      </c>
      <c r="E805" s="230"/>
      <c r="F805" s="232" t="s">
        <v>661</v>
      </c>
      <c r="G805" s="230"/>
      <c r="H805" s="233">
        <v>553.47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AT805" s="239" t="s">
        <v>156</v>
      </c>
      <c r="AU805" s="239" t="s">
        <v>92</v>
      </c>
      <c r="AV805" s="14" t="s">
        <v>92</v>
      </c>
      <c r="AW805" s="14" t="s">
        <v>4</v>
      </c>
      <c r="AX805" s="14" t="s">
        <v>90</v>
      </c>
      <c r="AY805" s="239" t="s">
        <v>148</v>
      </c>
    </row>
    <row r="806" spans="1:65" s="2" customFormat="1" ht="24" customHeight="1">
      <c r="A806" s="35"/>
      <c r="B806" s="36"/>
      <c r="C806" s="205" t="s">
        <v>662</v>
      </c>
      <c r="D806" s="205" t="s">
        <v>150</v>
      </c>
      <c r="E806" s="206" t="s">
        <v>663</v>
      </c>
      <c r="F806" s="207" t="s">
        <v>664</v>
      </c>
      <c r="G806" s="208" t="s">
        <v>97</v>
      </c>
      <c r="H806" s="209">
        <v>6.9</v>
      </c>
      <c r="I806" s="210"/>
      <c r="J806" s="211">
        <f>ROUND(I806*H806,2)</f>
        <v>0</v>
      </c>
      <c r="K806" s="207" t="s">
        <v>153</v>
      </c>
      <c r="L806" s="40"/>
      <c r="M806" s="212" t="s">
        <v>1</v>
      </c>
      <c r="N806" s="213" t="s">
        <v>47</v>
      </c>
      <c r="O806" s="72"/>
      <c r="P806" s="214">
        <f>O806*H806</f>
        <v>0</v>
      </c>
      <c r="Q806" s="214">
        <v>0</v>
      </c>
      <c r="R806" s="214">
        <f>Q806*H806</f>
        <v>0</v>
      </c>
      <c r="S806" s="214">
        <v>0</v>
      </c>
      <c r="T806" s="215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16" t="s">
        <v>245</v>
      </c>
      <c r="AT806" s="216" t="s">
        <v>150</v>
      </c>
      <c r="AU806" s="216" t="s">
        <v>92</v>
      </c>
      <c r="AY806" s="18" t="s">
        <v>148</v>
      </c>
      <c r="BE806" s="217">
        <f>IF(N806="základní",J806,0)</f>
        <v>0</v>
      </c>
      <c r="BF806" s="217">
        <f>IF(N806="snížená",J806,0)</f>
        <v>0</v>
      </c>
      <c r="BG806" s="217">
        <f>IF(N806="zákl. přenesená",J806,0)</f>
        <v>0</v>
      </c>
      <c r="BH806" s="217">
        <f>IF(N806="sníž. přenesená",J806,0)</f>
        <v>0</v>
      </c>
      <c r="BI806" s="217">
        <f>IF(N806="nulová",J806,0)</f>
        <v>0</v>
      </c>
      <c r="BJ806" s="18" t="s">
        <v>90</v>
      </c>
      <c r="BK806" s="217">
        <f>ROUND(I806*H806,2)</f>
        <v>0</v>
      </c>
      <c r="BL806" s="18" t="s">
        <v>245</v>
      </c>
      <c r="BM806" s="216" t="s">
        <v>665</v>
      </c>
    </row>
    <row r="807" spans="1:65" s="13" customFormat="1" ht="11.25">
      <c r="B807" s="218"/>
      <c r="C807" s="219"/>
      <c r="D807" s="220" t="s">
        <v>156</v>
      </c>
      <c r="E807" s="221" t="s">
        <v>1</v>
      </c>
      <c r="F807" s="222" t="s">
        <v>157</v>
      </c>
      <c r="G807" s="219"/>
      <c r="H807" s="221" t="s">
        <v>1</v>
      </c>
      <c r="I807" s="223"/>
      <c r="J807" s="219"/>
      <c r="K807" s="219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156</v>
      </c>
      <c r="AU807" s="228" t="s">
        <v>92</v>
      </c>
      <c r="AV807" s="13" t="s">
        <v>90</v>
      </c>
      <c r="AW807" s="13" t="s">
        <v>36</v>
      </c>
      <c r="AX807" s="13" t="s">
        <v>82</v>
      </c>
      <c r="AY807" s="228" t="s">
        <v>148</v>
      </c>
    </row>
    <row r="808" spans="1:65" s="13" customFormat="1" ht="11.25">
      <c r="B808" s="218"/>
      <c r="C808" s="219"/>
      <c r="D808" s="220" t="s">
        <v>156</v>
      </c>
      <c r="E808" s="221" t="s">
        <v>1</v>
      </c>
      <c r="F808" s="222" t="s">
        <v>158</v>
      </c>
      <c r="G808" s="219"/>
      <c r="H808" s="221" t="s">
        <v>1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156</v>
      </c>
      <c r="AU808" s="228" t="s">
        <v>92</v>
      </c>
      <c r="AV808" s="13" t="s">
        <v>90</v>
      </c>
      <c r="AW808" s="13" t="s">
        <v>36</v>
      </c>
      <c r="AX808" s="13" t="s">
        <v>82</v>
      </c>
      <c r="AY808" s="228" t="s">
        <v>148</v>
      </c>
    </row>
    <row r="809" spans="1:65" s="13" customFormat="1" ht="11.25">
      <c r="B809" s="218"/>
      <c r="C809" s="219"/>
      <c r="D809" s="220" t="s">
        <v>156</v>
      </c>
      <c r="E809" s="221" t="s">
        <v>1</v>
      </c>
      <c r="F809" s="222" t="s">
        <v>160</v>
      </c>
      <c r="G809" s="219"/>
      <c r="H809" s="221" t="s">
        <v>1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156</v>
      </c>
      <c r="AU809" s="228" t="s">
        <v>92</v>
      </c>
      <c r="AV809" s="13" t="s">
        <v>90</v>
      </c>
      <c r="AW809" s="13" t="s">
        <v>36</v>
      </c>
      <c r="AX809" s="13" t="s">
        <v>82</v>
      </c>
      <c r="AY809" s="228" t="s">
        <v>148</v>
      </c>
    </row>
    <row r="810" spans="1:65" s="13" customFormat="1" ht="11.25">
      <c r="B810" s="218"/>
      <c r="C810" s="219"/>
      <c r="D810" s="220" t="s">
        <v>156</v>
      </c>
      <c r="E810" s="221" t="s">
        <v>1</v>
      </c>
      <c r="F810" s="222" t="s">
        <v>211</v>
      </c>
      <c r="G810" s="219"/>
      <c r="H810" s="221" t="s">
        <v>1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156</v>
      </c>
      <c r="AU810" s="228" t="s">
        <v>92</v>
      </c>
      <c r="AV810" s="13" t="s">
        <v>90</v>
      </c>
      <c r="AW810" s="13" t="s">
        <v>36</v>
      </c>
      <c r="AX810" s="13" t="s">
        <v>82</v>
      </c>
      <c r="AY810" s="228" t="s">
        <v>148</v>
      </c>
    </row>
    <row r="811" spans="1:65" s="13" customFormat="1" ht="11.25">
      <c r="B811" s="218"/>
      <c r="C811" s="219"/>
      <c r="D811" s="220" t="s">
        <v>156</v>
      </c>
      <c r="E811" s="221" t="s">
        <v>1</v>
      </c>
      <c r="F811" s="222" t="s">
        <v>262</v>
      </c>
      <c r="G811" s="219"/>
      <c r="H811" s="221" t="s">
        <v>1</v>
      </c>
      <c r="I811" s="223"/>
      <c r="J811" s="219"/>
      <c r="K811" s="219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156</v>
      </c>
      <c r="AU811" s="228" t="s">
        <v>92</v>
      </c>
      <c r="AV811" s="13" t="s">
        <v>90</v>
      </c>
      <c r="AW811" s="13" t="s">
        <v>36</v>
      </c>
      <c r="AX811" s="13" t="s">
        <v>82</v>
      </c>
      <c r="AY811" s="228" t="s">
        <v>148</v>
      </c>
    </row>
    <row r="812" spans="1:65" s="14" customFormat="1" ht="11.25">
      <c r="B812" s="229"/>
      <c r="C812" s="230"/>
      <c r="D812" s="220" t="s">
        <v>156</v>
      </c>
      <c r="E812" s="231" t="s">
        <v>1</v>
      </c>
      <c r="F812" s="232" t="s">
        <v>607</v>
      </c>
      <c r="G812" s="230"/>
      <c r="H812" s="233">
        <v>6.9</v>
      </c>
      <c r="I812" s="234"/>
      <c r="J812" s="230"/>
      <c r="K812" s="230"/>
      <c r="L812" s="235"/>
      <c r="M812" s="236"/>
      <c r="N812" s="237"/>
      <c r="O812" s="237"/>
      <c r="P812" s="237"/>
      <c r="Q812" s="237"/>
      <c r="R812" s="237"/>
      <c r="S812" s="237"/>
      <c r="T812" s="238"/>
      <c r="AT812" s="239" t="s">
        <v>156</v>
      </c>
      <c r="AU812" s="239" t="s">
        <v>92</v>
      </c>
      <c r="AV812" s="14" t="s">
        <v>92</v>
      </c>
      <c r="AW812" s="14" t="s">
        <v>36</v>
      </c>
      <c r="AX812" s="14" t="s">
        <v>82</v>
      </c>
      <c r="AY812" s="239" t="s">
        <v>148</v>
      </c>
    </row>
    <row r="813" spans="1:65" s="15" customFormat="1" ht="11.25">
      <c r="B813" s="240"/>
      <c r="C813" s="241"/>
      <c r="D813" s="220" t="s">
        <v>156</v>
      </c>
      <c r="E813" s="242" t="s">
        <v>1</v>
      </c>
      <c r="F813" s="243" t="s">
        <v>163</v>
      </c>
      <c r="G813" s="241"/>
      <c r="H813" s="244">
        <v>6.9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AT813" s="250" t="s">
        <v>156</v>
      </c>
      <c r="AU813" s="250" t="s">
        <v>92</v>
      </c>
      <c r="AV813" s="15" t="s">
        <v>154</v>
      </c>
      <c r="AW813" s="15" t="s">
        <v>36</v>
      </c>
      <c r="AX813" s="15" t="s">
        <v>90</v>
      </c>
      <c r="AY813" s="250" t="s">
        <v>148</v>
      </c>
    </row>
    <row r="814" spans="1:65" s="2" customFormat="1" ht="24" customHeight="1">
      <c r="A814" s="35"/>
      <c r="B814" s="36"/>
      <c r="C814" s="251" t="s">
        <v>666</v>
      </c>
      <c r="D814" s="251" t="s">
        <v>239</v>
      </c>
      <c r="E814" s="252" t="s">
        <v>651</v>
      </c>
      <c r="F814" s="253" t="s">
        <v>652</v>
      </c>
      <c r="G814" s="254" t="s">
        <v>600</v>
      </c>
      <c r="H814" s="255">
        <v>27.6</v>
      </c>
      <c r="I814" s="256"/>
      <c r="J814" s="257">
        <f>ROUND(I814*H814,2)</f>
        <v>0</v>
      </c>
      <c r="K814" s="253" t="s">
        <v>1</v>
      </c>
      <c r="L814" s="258"/>
      <c r="M814" s="259" t="s">
        <v>1</v>
      </c>
      <c r="N814" s="260" t="s">
        <v>47</v>
      </c>
      <c r="O814" s="72"/>
      <c r="P814" s="214">
        <f>O814*H814</f>
        <v>0</v>
      </c>
      <c r="Q814" s="214">
        <v>1E-3</v>
      </c>
      <c r="R814" s="214">
        <f>Q814*H814</f>
        <v>2.7600000000000003E-2</v>
      </c>
      <c r="S814" s="214">
        <v>0</v>
      </c>
      <c r="T814" s="215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16" t="s">
        <v>334</v>
      </c>
      <c r="AT814" s="216" t="s">
        <v>239</v>
      </c>
      <c r="AU814" s="216" t="s">
        <v>92</v>
      </c>
      <c r="AY814" s="18" t="s">
        <v>148</v>
      </c>
      <c r="BE814" s="217">
        <f>IF(N814="základní",J814,0)</f>
        <v>0</v>
      </c>
      <c r="BF814" s="217">
        <f>IF(N814="snížená",J814,0)</f>
        <v>0</v>
      </c>
      <c r="BG814" s="217">
        <f>IF(N814="zákl. přenesená",J814,0)</f>
        <v>0</v>
      </c>
      <c r="BH814" s="217">
        <f>IF(N814="sníž. přenesená",J814,0)</f>
        <v>0</v>
      </c>
      <c r="BI814" s="217">
        <f>IF(N814="nulová",J814,0)</f>
        <v>0</v>
      </c>
      <c r="BJ814" s="18" t="s">
        <v>90</v>
      </c>
      <c r="BK814" s="217">
        <f>ROUND(I814*H814,2)</f>
        <v>0</v>
      </c>
      <c r="BL814" s="18" t="s">
        <v>245</v>
      </c>
      <c r="BM814" s="216" t="s">
        <v>667</v>
      </c>
    </row>
    <row r="815" spans="1:65" s="13" customFormat="1" ht="11.25">
      <c r="B815" s="218"/>
      <c r="C815" s="219"/>
      <c r="D815" s="220" t="s">
        <v>156</v>
      </c>
      <c r="E815" s="221" t="s">
        <v>1</v>
      </c>
      <c r="F815" s="222" t="s">
        <v>157</v>
      </c>
      <c r="G815" s="219"/>
      <c r="H815" s="221" t="s">
        <v>1</v>
      </c>
      <c r="I815" s="223"/>
      <c r="J815" s="219"/>
      <c r="K815" s="219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156</v>
      </c>
      <c r="AU815" s="228" t="s">
        <v>92</v>
      </c>
      <c r="AV815" s="13" t="s">
        <v>90</v>
      </c>
      <c r="AW815" s="13" t="s">
        <v>36</v>
      </c>
      <c r="AX815" s="13" t="s">
        <v>82</v>
      </c>
      <c r="AY815" s="228" t="s">
        <v>148</v>
      </c>
    </row>
    <row r="816" spans="1:65" s="13" customFormat="1" ht="11.25">
      <c r="B816" s="218"/>
      <c r="C816" s="219"/>
      <c r="D816" s="220" t="s">
        <v>156</v>
      </c>
      <c r="E816" s="221" t="s">
        <v>1</v>
      </c>
      <c r="F816" s="222" t="s">
        <v>158</v>
      </c>
      <c r="G816" s="219"/>
      <c r="H816" s="221" t="s">
        <v>1</v>
      </c>
      <c r="I816" s="223"/>
      <c r="J816" s="219"/>
      <c r="K816" s="219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156</v>
      </c>
      <c r="AU816" s="228" t="s">
        <v>92</v>
      </c>
      <c r="AV816" s="13" t="s">
        <v>90</v>
      </c>
      <c r="AW816" s="13" t="s">
        <v>36</v>
      </c>
      <c r="AX816" s="13" t="s">
        <v>82</v>
      </c>
      <c r="AY816" s="228" t="s">
        <v>148</v>
      </c>
    </row>
    <row r="817" spans="1:65" s="13" customFormat="1" ht="11.25">
      <c r="B817" s="218"/>
      <c r="C817" s="219"/>
      <c r="D817" s="220" t="s">
        <v>156</v>
      </c>
      <c r="E817" s="221" t="s">
        <v>1</v>
      </c>
      <c r="F817" s="222" t="s">
        <v>160</v>
      </c>
      <c r="G817" s="219"/>
      <c r="H817" s="221" t="s">
        <v>1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156</v>
      </c>
      <c r="AU817" s="228" t="s">
        <v>92</v>
      </c>
      <c r="AV817" s="13" t="s">
        <v>90</v>
      </c>
      <c r="AW817" s="13" t="s">
        <v>36</v>
      </c>
      <c r="AX817" s="13" t="s">
        <v>82</v>
      </c>
      <c r="AY817" s="228" t="s">
        <v>148</v>
      </c>
    </row>
    <row r="818" spans="1:65" s="13" customFormat="1" ht="11.25">
      <c r="B818" s="218"/>
      <c r="C818" s="219"/>
      <c r="D818" s="220" t="s">
        <v>156</v>
      </c>
      <c r="E818" s="221" t="s">
        <v>1</v>
      </c>
      <c r="F818" s="222" t="s">
        <v>211</v>
      </c>
      <c r="G818" s="219"/>
      <c r="H818" s="221" t="s">
        <v>1</v>
      </c>
      <c r="I818" s="223"/>
      <c r="J818" s="219"/>
      <c r="K818" s="219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156</v>
      </c>
      <c r="AU818" s="228" t="s">
        <v>92</v>
      </c>
      <c r="AV818" s="13" t="s">
        <v>90</v>
      </c>
      <c r="AW818" s="13" t="s">
        <v>36</v>
      </c>
      <c r="AX818" s="13" t="s">
        <v>82</v>
      </c>
      <c r="AY818" s="228" t="s">
        <v>148</v>
      </c>
    </row>
    <row r="819" spans="1:65" s="13" customFormat="1" ht="11.25">
      <c r="B819" s="218"/>
      <c r="C819" s="219"/>
      <c r="D819" s="220" t="s">
        <v>156</v>
      </c>
      <c r="E819" s="221" t="s">
        <v>1</v>
      </c>
      <c r="F819" s="222" t="s">
        <v>262</v>
      </c>
      <c r="G819" s="219"/>
      <c r="H819" s="221" t="s">
        <v>1</v>
      </c>
      <c r="I819" s="223"/>
      <c r="J819" s="219"/>
      <c r="K819" s="219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156</v>
      </c>
      <c r="AU819" s="228" t="s">
        <v>92</v>
      </c>
      <c r="AV819" s="13" t="s">
        <v>90</v>
      </c>
      <c r="AW819" s="13" t="s">
        <v>36</v>
      </c>
      <c r="AX819" s="13" t="s">
        <v>82</v>
      </c>
      <c r="AY819" s="228" t="s">
        <v>148</v>
      </c>
    </row>
    <row r="820" spans="1:65" s="14" customFormat="1" ht="11.25">
      <c r="B820" s="229"/>
      <c r="C820" s="230"/>
      <c r="D820" s="220" t="s">
        <v>156</v>
      </c>
      <c r="E820" s="231" t="s">
        <v>1</v>
      </c>
      <c r="F820" s="232" t="s">
        <v>607</v>
      </c>
      <c r="G820" s="230"/>
      <c r="H820" s="233">
        <v>6.9</v>
      </c>
      <c r="I820" s="234"/>
      <c r="J820" s="230"/>
      <c r="K820" s="230"/>
      <c r="L820" s="235"/>
      <c r="M820" s="236"/>
      <c r="N820" s="237"/>
      <c r="O820" s="237"/>
      <c r="P820" s="237"/>
      <c r="Q820" s="237"/>
      <c r="R820" s="237"/>
      <c r="S820" s="237"/>
      <c r="T820" s="238"/>
      <c r="AT820" s="239" t="s">
        <v>156</v>
      </c>
      <c r="AU820" s="239" t="s">
        <v>92</v>
      </c>
      <c r="AV820" s="14" t="s">
        <v>92</v>
      </c>
      <c r="AW820" s="14" t="s">
        <v>36</v>
      </c>
      <c r="AX820" s="14" t="s">
        <v>82</v>
      </c>
      <c r="AY820" s="239" t="s">
        <v>148</v>
      </c>
    </row>
    <row r="821" spans="1:65" s="15" customFormat="1" ht="11.25">
      <c r="B821" s="240"/>
      <c r="C821" s="241"/>
      <c r="D821" s="220" t="s">
        <v>156</v>
      </c>
      <c r="E821" s="242" t="s">
        <v>1</v>
      </c>
      <c r="F821" s="243" t="s">
        <v>163</v>
      </c>
      <c r="G821" s="241"/>
      <c r="H821" s="244">
        <v>6.9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156</v>
      </c>
      <c r="AU821" s="250" t="s">
        <v>92</v>
      </c>
      <c r="AV821" s="15" t="s">
        <v>154</v>
      </c>
      <c r="AW821" s="15" t="s">
        <v>36</v>
      </c>
      <c r="AX821" s="15" t="s">
        <v>90</v>
      </c>
      <c r="AY821" s="250" t="s">
        <v>148</v>
      </c>
    </row>
    <row r="822" spans="1:65" s="14" customFormat="1" ht="11.25">
      <c r="B822" s="229"/>
      <c r="C822" s="230"/>
      <c r="D822" s="220" t="s">
        <v>156</v>
      </c>
      <c r="E822" s="230"/>
      <c r="F822" s="232" t="s">
        <v>668</v>
      </c>
      <c r="G822" s="230"/>
      <c r="H822" s="233">
        <v>27.6</v>
      </c>
      <c r="I822" s="234"/>
      <c r="J822" s="230"/>
      <c r="K822" s="230"/>
      <c r="L822" s="235"/>
      <c r="M822" s="236"/>
      <c r="N822" s="237"/>
      <c r="O822" s="237"/>
      <c r="P822" s="237"/>
      <c r="Q822" s="237"/>
      <c r="R822" s="237"/>
      <c r="S822" s="237"/>
      <c r="T822" s="238"/>
      <c r="AT822" s="239" t="s">
        <v>156</v>
      </c>
      <c r="AU822" s="239" t="s">
        <v>92</v>
      </c>
      <c r="AV822" s="14" t="s">
        <v>92</v>
      </c>
      <c r="AW822" s="14" t="s">
        <v>4</v>
      </c>
      <c r="AX822" s="14" t="s">
        <v>90</v>
      </c>
      <c r="AY822" s="239" t="s">
        <v>148</v>
      </c>
    </row>
    <row r="823" spans="1:65" s="2" customFormat="1" ht="24" customHeight="1">
      <c r="A823" s="35"/>
      <c r="B823" s="36"/>
      <c r="C823" s="205" t="s">
        <v>669</v>
      </c>
      <c r="D823" s="205" t="s">
        <v>150</v>
      </c>
      <c r="E823" s="206" t="s">
        <v>670</v>
      </c>
      <c r="F823" s="207" t="s">
        <v>671</v>
      </c>
      <c r="G823" s="208" t="s">
        <v>236</v>
      </c>
      <c r="H823" s="209">
        <v>85</v>
      </c>
      <c r="I823" s="210"/>
      <c r="J823" s="211">
        <f>ROUND(I823*H823,2)</f>
        <v>0</v>
      </c>
      <c r="K823" s="207" t="s">
        <v>153</v>
      </c>
      <c r="L823" s="40"/>
      <c r="M823" s="212" t="s">
        <v>1</v>
      </c>
      <c r="N823" s="213" t="s">
        <v>47</v>
      </c>
      <c r="O823" s="72"/>
      <c r="P823" s="214">
        <f>O823*H823</f>
        <v>0</v>
      </c>
      <c r="Q823" s="214">
        <v>0</v>
      </c>
      <c r="R823" s="214">
        <f>Q823*H823</f>
        <v>0</v>
      </c>
      <c r="S823" s="214">
        <v>0</v>
      </c>
      <c r="T823" s="215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16" t="s">
        <v>245</v>
      </c>
      <c r="AT823" s="216" t="s">
        <v>150</v>
      </c>
      <c r="AU823" s="216" t="s">
        <v>92</v>
      </c>
      <c r="AY823" s="18" t="s">
        <v>148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90</v>
      </c>
      <c r="BK823" s="217">
        <f>ROUND(I823*H823,2)</f>
        <v>0</v>
      </c>
      <c r="BL823" s="18" t="s">
        <v>245</v>
      </c>
      <c r="BM823" s="216" t="s">
        <v>672</v>
      </c>
    </row>
    <row r="824" spans="1:65" s="2" customFormat="1" ht="16.5" customHeight="1">
      <c r="A824" s="35"/>
      <c r="B824" s="36"/>
      <c r="C824" s="251" t="s">
        <v>673</v>
      </c>
      <c r="D824" s="251" t="s">
        <v>239</v>
      </c>
      <c r="E824" s="252" t="s">
        <v>674</v>
      </c>
      <c r="F824" s="253" t="s">
        <v>675</v>
      </c>
      <c r="G824" s="254" t="s">
        <v>236</v>
      </c>
      <c r="H824" s="255">
        <v>89.25</v>
      </c>
      <c r="I824" s="256"/>
      <c r="J824" s="257">
        <f>ROUND(I824*H824,2)</f>
        <v>0</v>
      </c>
      <c r="K824" s="253" t="s">
        <v>153</v>
      </c>
      <c r="L824" s="258"/>
      <c r="M824" s="259" t="s">
        <v>1</v>
      </c>
      <c r="N824" s="260" t="s">
        <v>47</v>
      </c>
      <c r="O824" s="72"/>
      <c r="P824" s="214">
        <f>O824*H824</f>
        <v>0</v>
      </c>
      <c r="Q824" s="214">
        <v>9.0000000000000006E-5</v>
      </c>
      <c r="R824" s="214">
        <f>Q824*H824</f>
        <v>8.0324999999999997E-3</v>
      </c>
      <c r="S824" s="214">
        <v>0</v>
      </c>
      <c r="T824" s="215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16" t="s">
        <v>334</v>
      </c>
      <c r="AT824" s="216" t="s">
        <v>239</v>
      </c>
      <c r="AU824" s="216" t="s">
        <v>92</v>
      </c>
      <c r="AY824" s="18" t="s">
        <v>148</v>
      </c>
      <c r="BE824" s="217">
        <f>IF(N824="základní",J824,0)</f>
        <v>0</v>
      </c>
      <c r="BF824" s="217">
        <f>IF(N824="snížená",J824,0)</f>
        <v>0</v>
      </c>
      <c r="BG824" s="217">
        <f>IF(N824="zákl. přenesená",J824,0)</f>
        <v>0</v>
      </c>
      <c r="BH824" s="217">
        <f>IF(N824="sníž. přenesená",J824,0)</f>
        <v>0</v>
      </c>
      <c r="BI824" s="217">
        <f>IF(N824="nulová",J824,0)</f>
        <v>0</v>
      </c>
      <c r="BJ824" s="18" t="s">
        <v>90</v>
      </c>
      <c r="BK824" s="217">
        <f>ROUND(I824*H824,2)</f>
        <v>0</v>
      </c>
      <c r="BL824" s="18" t="s">
        <v>245</v>
      </c>
      <c r="BM824" s="216" t="s">
        <v>676</v>
      </c>
    </row>
    <row r="825" spans="1:65" s="14" customFormat="1" ht="11.25">
      <c r="B825" s="229"/>
      <c r="C825" s="230"/>
      <c r="D825" s="220" t="s">
        <v>156</v>
      </c>
      <c r="E825" s="230"/>
      <c r="F825" s="232" t="s">
        <v>677</v>
      </c>
      <c r="G825" s="230"/>
      <c r="H825" s="233">
        <v>89.25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156</v>
      </c>
      <c r="AU825" s="239" t="s">
        <v>92</v>
      </c>
      <c r="AV825" s="14" t="s">
        <v>92</v>
      </c>
      <c r="AW825" s="14" t="s">
        <v>4</v>
      </c>
      <c r="AX825" s="14" t="s">
        <v>90</v>
      </c>
      <c r="AY825" s="239" t="s">
        <v>148</v>
      </c>
    </row>
    <row r="826" spans="1:65" s="2" customFormat="1" ht="24" customHeight="1">
      <c r="A826" s="35"/>
      <c r="B826" s="36"/>
      <c r="C826" s="205" t="s">
        <v>678</v>
      </c>
      <c r="D826" s="205" t="s">
        <v>150</v>
      </c>
      <c r="E826" s="206" t="s">
        <v>679</v>
      </c>
      <c r="F826" s="207" t="s">
        <v>680</v>
      </c>
      <c r="G826" s="208" t="s">
        <v>681</v>
      </c>
      <c r="H826" s="272"/>
      <c r="I826" s="210"/>
      <c r="J826" s="211">
        <f>ROUND(I826*H826,2)</f>
        <v>0</v>
      </c>
      <c r="K826" s="207" t="s">
        <v>153</v>
      </c>
      <c r="L826" s="40"/>
      <c r="M826" s="212" t="s">
        <v>1</v>
      </c>
      <c r="N826" s="213" t="s">
        <v>47</v>
      </c>
      <c r="O826" s="72"/>
      <c r="P826" s="214">
        <f>O826*H826</f>
        <v>0</v>
      </c>
      <c r="Q826" s="214">
        <v>0</v>
      </c>
      <c r="R826" s="214">
        <f>Q826*H826</f>
        <v>0</v>
      </c>
      <c r="S826" s="214">
        <v>0</v>
      </c>
      <c r="T826" s="215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16" t="s">
        <v>245</v>
      </c>
      <c r="AT826" s="216" t="s">
        <v>150</v>
      </c>
      <c r="AU826" s="216" t="s">
        <v>92</v>
      </c>
      <c r="AY826" s="18" t="s">
        <v>148</v>
      </c>
      <c r="BE826" s="217">
        <f>IF(N826="základní",J826,0)</f>
        <v>0</v>
      </c>
      <c r="BF826" s="217">
        <f>IF(N826="snížená",J826,0)</f>
        <v>0</v>
      </c>
      <c r="BG826" s="217">
        <f>IF(N826="zákl. přenesená",J826,0)</f>
        <v>0</v>
      </c>
      <c r="BH826" s="217">
        <f>IF(N826="sníž. přenesená",J826,0)</f>
        <v>0</v>
      </c>
      <c r="BI826" s="217">
        <f>IF(N826="nulová",J826,0)</f>
        <v>0</v>
      </c>
      <c r="BJ826" s="18" t="s">
        <v>90</v>
      </c>
      <c r="BK826" s="217">
        <f>ROUND(I826*H826,2)</f>
        <v>0</v>
      </c>
      <c r="BL826" s="18" t="s">
        <v>245</v>
      </c>
      <c r="BM826" s="216" t="s">
        <v>682</v>
      </c>
    </row>
    <row r="827" spans="1:65" s="2" customFormat="1" ht="24" customHeight="1">
      <c r="A827" s="35"/>
      <c r="B827" s="36"/>
      <c r="C827" s="205" t="s">
        <v>683</v>
      </c>
      <c r="D827" s="205" t="s">
        <v>150</v>
      </c>
      <c r="E827" s="206" t="s">
        <v>684</v>
      </c>
      <c r="F827" s="207" t="s">
        <v>685</v>
      </c>
      <c r="G827" s="208" t="s">
        <v>681</v>
      </c>
      <c r="H827" s="272"/>
      <c r="I827" s="210"/>
      <c r="J827" s="211">
        <f>ROUND(I827*H827,2)</f>
        <v>0</v>
      </c>
      <c r="K827" s="207" t="s">
        <v>153</v>
      </c>
      <c r="L827" s="40"/>
      <c r="M827" s="212" t="s">
        <v>1</v>
      </c>
      <c r="N827" s="213" t="s">
        <v>47</v>
      </c>
      <c r="O827" s="72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16" t="s">
        <v>245</v>
      </c>
      <c r="AT827" s="216" t="s">
        <v>150</v>
      </c>
      <c r="AU827" s="216" t="s">
        <v>92</v>
      </c>
      <c r="AY827" s="18" t="s">
        <v>148</v>
      </c>
      <c r="BE827" s="217">
        <f>IF(N827="základní",J827,0)</f>
        <v>0</v>
      </c>
      <c r="BF827" s="217">
        <f>IF(N827="snížená",J827,0)</f>
        <v>0</v>
      </c>
      <c r="BG827" s="217">
        <f>IF(N827="zákl. přenesená",J827,0)</f>
        <v>0</v>
      </c>
      <c r="BH827" s="217">
        <f>IF(N827="sníž. přenesená",J827,0)</f>
        <v>0</v>
      </c>
      <c r="BI827" s="217">
        <f>IF(N827="nulová",J827,0)</f>
        <v>0</v>
      </c>
      <c r="BJ827" s="18" t="s">
        <v>90</v>
      </c>
      <c r="BK827" s="217">
        <f>ROUND(I827*H827,2)</f>
        <v>0</v>
      </c>
      <c r="BL827" s="18" t="s">
        <v>245</v>
      </c>
      <c r="BM827" s="216" t="s">
        <v>686</v>
      </c>
    </row>
    <row r="828" spans="1:65" s="12" customFormat="1" ht="22.9" customHeight="1">
      <c r="B828" s="189"/>
      <c r="C828" s="190"/>
      <c r="D828" s="191" t="s">
        <v>81</v>
      </c>
      <c r="E828" s="203" t="s">
        <v>687</v>
      </c>
      <c r="F828" s="203" t="s">
        <v>688</v>
      </c>
      <c r="G828" s="190"/>
      <c r="H828" s="190"/>
      <c r="I828" s="193"/>
      <c r="J828" s="204">
        <f>BK828</f>
        <v>0</v>
      </c>
      <c r="K828" s="190"/>
      <c r="L828" s="195"/>
      <c r="M828" s="196"/>
      <c r="N828" s="197"/>
      <c r="O828" s="197"/>
      <c r="P828" s="198">
        <f>SUM(P829:P865)</f>
        <v>0</v>
      </c>
      <c r="Q828" s="197"/>
      <c r="R828" s="198">
        <f>SUM(R829:R865)</f>
        <v>0.3865614</v>
      </c>
      <c r="S828" s="197"/>
      <c r="T828" s="199">
        <f>SUM(T829:T865)</f>
        <v>3.6162E-2</v>
      </c>
      <c r="AR828" s="200" t="s">
        <v>92</v>
      </c>
      <c r="AT828" s="201" t="s">
        <v>81</v>
      </c>
      <c r="AU828" s="201" t="s">
        <v>90</v>
      </c>
      <c r="AY828" s="200" t="s">
        <v>148</v>
      </c>
      <c r="BK828" s="202">
        <f>SUM(BK829:BK865)</f>
        <v>0</v>
      </c>
    </row>
    <row r="829" spans="1:65" s="2" customFormat="1" ht="24" customHeight="1">
      <c r="A829" s="35"/>
      <c r="B829" s="36"/>
      <c r="C829" s="205" t="s">
        <v>689</v>
      </c>
      <c r="D829" s="205" t="s">
        <v>150</v>
      </c>
      <c r="E829" s="206" t="s">
        <v>690</v>
      </c>
      <c r="F829" s="207" t="s">
        <v>691</v>
      </c>
      <c r="G829" s="208" t="s">
        <v>97</v>
      </c>
      <c r="H829" s="209">
        <v>5.28</v>
      </c>
      <c r="I829" s="210"/>
      <c r="J829" s="211">
        <f>ROUND(I829*H829,2)</f>
        <v>0</v>
      </c>
      <c r="K829" s="207" t="s">
        <v>153</v>
      </c>
      <c r="L829" s="40"/>
      <c r="M829" s="212" t="s">
        <v>1</v>
      </c>
      <c r="N829" s="213" t="s">
        <v>47</v>
      </c>
      <c r="O829" s="72"/>
      <c r="P829" s="214">
        <f>O829*H829</f>
        <v>0</v>
      </c>
      <c r="Q829" s="214">
        <v>0</v>
      </c>
      <c r="R829" s="214">
        <f>Q829*H829</f>
        <v>0</v>
      </c>
      <c r="S829" s="214">
        <v>1.4E-3</v>
      </c>
      <c r="T829" s="215">
        <f>S829*H829</f>
        <v>7.3920000000000001E-3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16" t="s">
        <v>245</v>
      </c>
      <c r="AT829" s="216" t="s">
        <v>150</v>
      </c>
      <c r="AU829" s="216" t="s">
        <v>92</v>
      </c>
      <c r="AY829" s="18" t="s">
        <v>148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90</v>
      </c>
      <c r="BK829" s="217">
        <f>ROUND(I829*H829,2)</f>
        <v>0</v>
      </c>
      <c r="BL829" s="18" t="s">
        <v>245</v>
      </c>
      <c r="BM829" s="216" t="s">
        <v>692</v>
      </c>
    </row>
    <row r="830" spans="1:65" s="13" customFormat="1" ht="11.25">
      <c r="B830" s="218"/>
      <c r="C830" s="219"/>
      <c r="D830" s="220" t="s">
        <v>156</v>
      </c>
      <c r="E830" s="221" t="s">
        <v>1</v>
      </c>
      <c r="F830" s="222" t="s">
        <v>157</v>
      </c>
      <c r="G830" s="219"/>
      <c r="H830" s="221" t="s">
        <v>1</v>
      </c>
      <c r="I830" s="223"/>
      <c r="J830" s="219"/>
      <c r="K830" s="219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156</v>
      </c>
      <c r="AU830" s="228" t="s">
        <v>92</v>
      </c>
      <c r="AV830" s="13" t="s">
        <v>90</v>
      </c>
      <c r="AW830" s="13" t="s">
        <v>36</v>
      </c>
      <c r="AX830" s="13" t="s">
        <v>82</v>
      </c>
      <c r="AY830" s="228" t="s">
        <v>148</v>
      </c>
    </row>
    <row r="831" spans="1:65" s="13" customFormat="1" ht="11.25">
      <c r="B831" s="218"/>
      <c r="C831" s="219"/>
      <c r="D831" s="220" t="s">
        <v>156</v>
      </c>
      <c r="E831" s="221" t="s">
        <v>1</v>
      </c>
      <c r="F831" s="222" t="s">
        <v>492</v>
      </c>
      <c r="G831" s="219"/>
      <c r="H831" s="221" t="s">
        <v>1</v>
      </c>
      <c r="I831" s="223"/>
      <c r="J831" s="219"/>
      <c r="K831" s="219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156</v>
      </c>
      <c r="AU831" s="228" t="s">
        <v>92</v>
      </c>
      <c r="AV831" s="13" t="s">
        <v>90</v>
      </c>
      <c r="AW831" s="13" t="s">
        <v>36</v>
      </c>
      <c r="AX831" s="13" t="s">
        <v>82</v>
      </c>
      <c r="AY831" s="228" t="s">
        <v>148</v>
      </c>
    </row>
    <row r="832" spans="1:65" s="13" customFormat="1" ht="11.25">
      <c r="B832" s="218"/>
      <c r="C832" s="219"/>
      <c r="D832" s="220" t="s">
        <v>156</v>
      </c>
      <c r="E832" s="221" t="s">
        <v>1</v>
      </c>
      <c r="F832" s="222" t="s">
        <v>628</v>
      </c>
      <c r="G832" s="219"/>
      <c r="H832" s="221" t="s">
        <v>1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156</v>
      </c>
      <c r="AU832" s="228" t="s">
        <v>92</v>
      </c>
      <c r="AV832" s="13" t="s">
        <v>90</v>
      </c>
      <c r="AW832" s="13" t="s">
        <v>36</v>
      </c>
      <c r="AX832" s="13" t="s">
        <v>82</v>
      </c>
      <c r="AY832" s="228" t="s">
        <v>148</v>
      </c>
    </row>
    <row r="833" spans="1:65" s="14" customFormat="1" ht="11.25">
      <c r="B833" s="229"/>
      <c r="C833" s="230"/>
      <c r="D833" s="220" t="s">
        <v>156</v>
      </c>
      <c r="E833" s="231" t="s">
        <v>1</v>
      </c>
      <c r="F833" s="232" t="s">
        <v>629</v>
      </c>
      <c r="G833" s="230"/>
      <c r="H833" s="233">
        <v>5.28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156</v>
      </c>
      <c r="AU833" s="239" t="s">
        <v>92</v>
      </c>
      <c r="AV833" s="14" t="s">
        <v>92</v>
      </c>
      <c r="AW833" s="14" t="s">
        <v>36</v>
      </c>
      <c r="AX833" s="14" t="s">
        <v>82</v>
      </c>
      <c r="AY833" s="239" t="s">
        <v>148</v>
      </c>
    </row>
    <row r="834" spans="1:65" s="15" customFormat="1" ht="11.25">
      <c r="B834" s="240"/>
      <c r="C834" s="241"/>
      <c r="D834" s="220" t="s">
        <v>156</v>
      </c>
      <c r="E834" s="242" t="s">
        <v>1</v>
      </c>
      <c r="F834" s="243" t="s">
        <v>163</v>
      </c>
      <c r="G834" s="241"/>
      <c r="H834" s="244">
        <v>5.28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AT834" s="250" t="s">
        <v>156</v>
      </c>
      <c r="AU834" s="250" t="s">
        <v>92</v>
      </c>
      <c r="AV834" s="15" t="s">
        <v>154</v>
      </c>
      <c r="AW834" s="15" t="s">
        <v>36</v>
      </c>
      <c r="AX834" s="15" t="s">
        <v>90</v>
      </c>
      <c r="AY834" s="250" t="s">
        <v>148</v>
      </c>
    </row>
    <row r="835" spans="1:65" s="2" customFormat="1" ht="24" customHeight="1">
      <c r="A835" s="35"/>
      <c r="B835" s="36"/>
      <c r="C835" s="205" t="s">
        <v>693</v>
      </c>
      <c r="D835" s="205" t="s">
        <v>150</v>
      </c>
      <c r="E835" s="206" t="s">
        <v>694</v>
      </c>
      <c r="F835" s="207" t="s">
        <v>695</v>
      </c>
      <c r="G835" s="208" t="s">
        <v>97</v>
      </c>
      <c r="H835" s="209">
        <v>10.56</v>
      </c>
      <c r="I835" s="210"/>
      <c r="J835" s="211">
        <f>ROUND(I835*H835,2)</f>
        <v>0</v>
      </c>
      <c r="K835" s="207" t="s">
        <v>153</v>
      </c>
      <c r="L835" s="40"/>
      <c r="M835" s="212" t="s">
        <v>1</v>
      </c>
      <c r="N835" s="213" t="s">
        <v>47</v>
      </c>
      <c r="O835" s="72"/>
      <c r="P835" s="214">
        <f>O835*H835</f>
        <v>0</v>
      </c>
      <c r="Q835" s="214">
        <v>0</v>
      </c>
      <c r="R835" s="214">
        <f>Q835*H835</f>
        <v>0</v>
      </c>
      <c r="S835" s="214">
        <v>0</v>
      </c>
      <c r="T835" s="215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16" t="s">
        <v>245</v>
      </c>
      <c r="AT835" s="216" t="s">
        <v>150</v>
      </c>
      <c r="AU835" s="216" t="s">
        <v>92</v>
      </c>
      <c r="AY835" s="18" t="s">
        <v>148</v>
      </c>
      <c r="BE835" s="217">
        <f>IF(N835="základní",J835,0)</f>
        <v>0</v>
      </c>
      <c r="BF835" s="217">
        <f>IF(N835="snížená",J835,0)</f>
        <v>0</v>
      </c>
      <c r="BG835" s="217">
        <f>IF(N835="zákl. přenesená",J835,0)</f>
        <v>0</v>
      </c>
      <c r="BH835" s="217">
        <f>IF(N835="sníž. přenesená",J835,0)</f>
        <v>0</v>
      </c>
      <c r="BI835" s="217">
        <f>IF(N835="nulová",J835,0)</f>
        <v>0</v>
      </c>
      <c r="BJ835" s="18" t="s">
        <v>90</v>
      </c>
      <c r="BK835" s="217">
        <f>ROUND(I835*H835,2)</f>
        <v>0</v>
      </c>
      <c r="BL835" s="18" t="s">
        <v>245</v>
      </c>
      <c r="BM835" s="216" t="s">
        <v>696</v>
      </c>
    </row>
    <row r="836" spans="1:65" s="13" customFormat="1" ht="11.25">
      <c r="B836" s="218"/>
      <c r="C836" s="219"/>
      <c r="D836" s="220" t="s">
        <v>156</v>
      </c>
      <c r="E836" s="221" t="s">
        <v>1</v>
      </c>
      <c r="F836" s="222" t="s">
        <v>157</v>
      </c>
      <c r="G836" s="219"/>
      <c r="H836" s="221" t="s">
        <v>1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156</v>
      </c>
      <c r="AU836" s="228" t="s">
        <v>92</v>
      </c>
      <c r="AV836" s="13" t="s">
        <v>90</v>
      </c>
      <c r="AW836" s="13" t="s">
        <v>36</v>
      </c>
      <c r="AX836" s="13" t="s">
        <v>82</v>
      </c>
      <c r="AY836" s="228" t="s">
        <v>148</v>
      </c>
    </row>
    <row r="837" spans="1:65" s="13" customFormat="1" ht="11.25">
      <c r="B837" s="218"/>
      <c r="C837" s="219"/>
      <c r="D837" s="220" t="s">
        <v>156</v>
      </c>
      <c r="E837" s="221" t="s">
        <v>1</v>
      </c>
      <c r="F837" s="222" t="s">
        <v>158</v>
      </c>
      <c r="G837" s="219"/>
      <c r="H837" s="221" t="s">
        <v>1</v>
      </c>
      <c r="I837" s="223"/>
      <c r="J837" s="219"/>
      <c r="K837" s="219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156</v>
      </c>
      <c r="AU837" s="228" t="s">
        <v>92</v>
      </c>
      <c r="AV837" s="13" t="s">
        <v>90</v>
      </c>
      <c r="AW837" s="13" t="s">
        <v>36</v>
      </c>
      <c r="AX837" s="13" t="s">
        <v>82</v>
      </c>
      <c r="AY837" s="228" t="s">
        <v>148</v>
      </c>
    </row>
    <row r="838" spans="1:65" s="13" customFormat="1" ht="11.25">
      <c r="B838" s="218"/>
      <c r="C838" s="219"/>
      <c r="D838" s="220" t="s">
        <v>156</v>
      </c>
      <c r="E838" s="221" t="s">
        <v>1</v>
      </c>
      <c r="F838" s="222" t="s">
        <v>628</v>
      </c>
      <c r="G838" s="219"/>
      <c r="H838" s="221" t="s">
        <v>1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156</v>
      </c>
      <c r="AU838" s="228" t="s">
        <v>92</v>
      </c>
      <c r="AV838" s="13" t="s">
        <v>90</v>
      </c>
      <c r="AW838" s="13" t="s">
        <v>36</v>
      </c>
      <c r="AX838" s="13" t="s">
        <v>82</v>
      </c>
      <c r="AY838" s="228" t="s">
        <v>148</v>
      </c>
    </row>
    <row r="839" spans="1:65" s="13" customFormat="1" ht="11.25">
      <c r="B839" s="218"/>
      <c r="C839" s="219"/>
      <c r="D839" s="220" t="s">
        <v>156</v>
      </c>
      <c r="E839" s="221" t="s">
        <v>1</v>
      </c>
      <c r="F839" s="222" t="s">
        <v>697</v>
      </c>
      <c r="G839" s="219"/>
      <c r="H839" s="221" t="s">
        <v>1</v>
      </c>
      <c r="I839" s="223"/>
      <c r="J839" s="219"/>
      <c r="K839" s="219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156</v>
      </c>
      <c r="AU839" s="228" t="s">
        <v>92</v>
      </c>
      <c r="AV839" s="13" t="s">
        <v>90</v>
      </c>
      <c r="AW839" s="13" t="s">
        <v>36</v>
      </c>
      <c r="AX839" s="13" t="s">
        <v>82</v>
      </c>
      <c r="AY839" s="228" t="s">
        <v>148</v>
      </c>
    </row>
    <row r="840" spans="1:65" s="14" customFormat="1" ht="11.25">
      <c r="B840" s="229"/>
      <c r="C840" s="230"/>
      <c r="D840" s="220" t="s">
        <v>156</v>
      </c>
      <c r="E840" s="231" t="s">
        <v>1</v>
      </c>
      <c r="F840" s="232" t="s">
        <v>698</v>
      </c>
      <c r="G840" s="230"/>
      <c r="H840" s="233">
        <v>10.56</v>
      </c>
      <c r="I840" s="234"/>
      <c r="J840" s="230"/>
      <c r="K840" s="230"/>
      <c r="L840" s="235"/>
      <c r="M840" s="236"/>
      <c r="N840" s="237"/>
      <c r="O840" s="237"/>
      <c r="P840" s="237"/>
      <c r="Q840" s="237"/>
      <c r="R840" s="237"/>
      <c r="S840" s="237"/>
      <c r="T840" s="238"/>
      <c r="AT840" s="239" t="s">
        <v>156</v>
      </c>
      <c r="AU840" s="239" t="s">
        <v>92</v>
      </c>
      <c r="AV840" s="14" t="s">
        <v>92</v>
      </c>
      <c r="AW840" s="14" t="s">
        <v>36</v>
      </c>
      <c r="AX840" s="14" t="s">
        <v>82</v>
      </c>
      <c r="AY840" s="239" t="s">
        <v>148</v>
      </c>
    </row>
    <row r="841" spans="1:65" s="15" customFormat="1" ht="11.25">
      <c r="B841" s="240"/>
      <c r="C841" s="241"/>
      <c r="D841" s="220" t="s">
        <v>156</v>
      </c>
      <c r="E841" s="242" t="s">
        <v>1</v>
      </c>
      <c r="F841" s="243" t="s">
        <v>163</v>
      </c>
      <c r="G841" s="241"/>
      <c r="H841" s="244">
        <v>10.56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AT841" s="250" t="s">
        <v>156</v>
      </c>
      <c r="AU841" s="250" t="s">
        <v>92</v>
      </c>
      <c r="AV841" s="15" t="s">
        <v>154</v>
      </c>
      <c r="AW841" s="15" t="s">
        <v>36</v>
      </c>
      <c r="AX841" s="15" t="s">
        <v>90</v>
      </c>
      <c r="AY841" s="250" t="s">
        <v>148</v>
      </c>
    </row>
    <row r="842" spans="1:65" s="2" customFormat="1" ht="24" customHeight="1">
      <c r="A842" s="35"/>
      <c r="B842" s="36"/>
      <c r="C842" s="251" t="s">
        <v>699</v>
      </c>
      <c r="D842" s="251" t="s">
        <v>239</v>
      </c>
      <c r="E842" s="252" t="s">
        <v>700</v>
      </c>
      <c r="F842" s="253" t="s">
        <v>701</v>
      </c>
      <c r="G842" s="254" t="s">
        <v>97</v>
      </c>
      <c r="H842" s="255">
        <v>11.087999999999999</v>
      </c>
      <c r="I842" s="256"/>
      <c r="J842" s="257">
        <f>ROUND(I842*H842,2)</f>
        <v>0</v>
      </c>
      <c r="K842" s="253" t="s">
        <v>153</v>
      </c>
      <c r="L842" s="258"/>
      <c r="M842" s="259" t="s">
        <v>1</v>
      </c>
      <c r="N842" s="260" t="s">
        <v>47</v>
      </c>
      <c r="O842" s="72"/>
      <c r="P842" s="214">
        <f>O842*H842</f>
        <v>0</v>
      </c>
      <c r="Q842" s="214">
        <v>2.8E-3</v>
      </c>
      <c r="R842" s="214">
        <f>Q842*H842</f>
        <v>3.1046399999999998E-2</v>
      </c>
      <c r="S842" s="214">
        <v>0</v>
      </c>
      <c r="T842" s="215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16" t="s">
        <v>334</v>
      </c>
      <c r="AT842" s="216" t="s">
        <v>239</v>
      </c>
      <c r="AU842" s="216" t="s">
        <v>92</v>
      </c>
      <c r="AY842" s="18" t="s">
        <v>148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18" t="s">
        <v>90</v>
      </c>
      <c r="BK842" s="217">
        <f>ROUND(I842*H842,2)</f>
        <v>0</v>
      </c>
      <c r="BL842" s="18" t="s">
        <v>245</v>
      </c>
      <c r="BM842" s="216" t="s">
        <v>702</v>
      </c>
    </row>
    <row r="843" spans="1:65" s="14" customFormat="1" ht="11.25">
      <c r="B843" s="229"/>
      <c r="C843" s="230"/>
      <c r="D843" s="220" t="s">
        <v>156</v>
      </c>
      <c r="E843" s="230"/>
      <c r="F843" s="232" t="s">
        <v>703</v>
      </c>
      <c r="G843" s="230"/>
      <c r="H843" s="233">
        <v>11.087999999999999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156</v>
      </c>
      <c r="AU843" s="239" t="s">
        <v>92</v>
      </c>
      <c r="AV843" s="14" t="s">
        <v>92</v>
      </c>
      <c r="AW843" s="14" t="s">
        <v>4</v>
      </c>
      <c r="AX843" s="14" t="s">
        <v>90</v>
      </c>
      <c r="AY843" s="239" t="s">
        <v>148</v>
      </c>
    </row>
    <row r="844" spans="1:65" s="2" customFormat="1" ht="24" customHeight="1">
      <c r="A844" s="35"/>
      <c r="B844" s="36"/>
      <c r="C844" s="205" t="s">
        <v>704</v>
      </c>
      <c r="D844" s="205" t="s">
        <v>150</v>
      </c>
      <c r="E844" s="206" t="s">
        <v>705</v>
      </c>
      <c r="F844" s="207" t="s">
        <v>706</v>
      </c>
      <c r="G844" s="208" t="s">
        <v>97</v>
      </c>
      <c r="H844" s="209">
        <v>68.5</v>
      </c>
      <c r="I844" s="210"/>
      <c r="J844" s="211">
        <f>ROUND(I844*H844,2)</f>
        <v>0</v>
      </c>
      <c r="K844" s="207" t="s">
        <v>153</v>
      </c>
      <c r="L844" s="40"/>
      <c r="M844" s="212" t="s">
        <v>1</v>
      </c>
      <c r="N844" s="213" t="s">
        <v>47</v>
      </c>
      <c r="O844" s="72"/>
      <c r="P844" s="214">
        <f>O844*H844</f>
        <v>0</v>
      </c>
      <c r="Q844" s="214">
        <v>0</v>
      </c>
      <c r="R844" s="214">
        <f>Q844*H844</f>
        <v>0</v>
      </c>
      <c r="S844" s="214">
        <v>4.2000000000000002E-4</v>
      </c>
      <c r="T844" s="215">
        <f>S844*H844</f>
        <v>2.877E-2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16" t="s">
        <v>245</v>
      </c>
      <c r="AT844" s="216" t="s">
        <v>150</v>
      </c>
      <c r="AU844" s="216" t="s">
        <v>92</v>
      </c>
      <c r="AY844" s="18" t="s">
        <v>148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90</v>
      </c>
      <c r="BK844" s="217">
        <f>ROUND(I844*H844,2)</f>
        <v>0</v>
      </c>
      <c r="BL844" s="18" t="s">
        <v>245</v>
      </c>
      <c r="BM844" s="216" t="s">
        <v>707</v>
      </c>
    </row>
    <row r="845" spans="1:65" s="13" customFormat="1" ht="11.25">
      <c r="B845" s="218"/>
      <c r="C845" s="219"/>
      <c r="D845" s="220" t="s">
        <v>156</v>
      </c>
      <c r="E845" s="221" t="s">
        <v>1</v>
      </c>
      <c r="F845" s="222" t="s">
        <v>157</v>
      </c>
      <c r="G845" s="219"/>
      <c r="H845" s="221" t="s">
        <v>1</v>
      </c>
      <c r="I845" s="223"/>
      <c r="J845" s="219"/>
      <c r="K845" s="219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156</v>
      </c>
      <c r="AU845" s="228" t="s">
        <v>92</v>
      </c>
      <c r="AV845" s="13" t="s">
        <v>90</v>
      </c>
      <c r="AW845" s="13" t="s">
        <v>36</v>
      </c>
      <c r="AX845" s="13" t="s">
        <v>82</v>
      </c>
      <c r="AY845" s="228" t="s">
        <v>148</v>
      </c>
    </row>
    <row r="846" spans="1:65" s="13" customFormat="1" ht="11.25">
      <c r="B846" s="218"/>
      <c r="C846" s="219"/>
      <c r="D846" s="220" t="s">
        <v>156</v>
      </c>
      <c r="E846" s="221" t="s">
        <v>1</v>
      </c>
      <c r="F846" s="222" t="s">
        <v>492</v>
      </c>
      <c r="G846" s="219"/>
      <c r="H846" s="221" t="s">
        <v>1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156</v>
      </c>
      <c r="AU846" s="228" t="s">
        <v>92</v>
      </c>
      <c r="AV846" s="13" t="s">
        <v>90</v>
      </c>
      <c r="AW846" s="13" t="s">
        <v>36</v>
      </c>
      <c r="AX846" s="13" t="s">
        <v>82</v>
      </c>
      <c r="AY846" s="228" t="s">
        <v>148</v>
      </c>
    </row>
    <row r="847" spans="1:65" s="13" customFormat="1" ht="11.25">
      <c r="B847" s="218"/>
      <c r="C847" s="219"/>
      <c r="D847" s="220" t="s">
        <v>156</v>
      </c>
      <c r="E847" s="221" t="s">
        <v>1</v>
      </c>
      <c r="F847" s="222" t="s">
        <v>504</v>
      </c>
      <c r="G847" s="219"/>
      <c r="H847" s="221" t="s">
        <v>1</v>
      </c>
      <c r="I847" s="223"/>
      <c r="J847" s="219"/>
      <c r="K847" s="219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156</v>
      </c>
      <c r="AU847" s="228" t="s">
        <v>92</v>
      </c>
      <c r="AV847" s="13" t="s">
        <v>90</v>
      </c>
      <c r="AW847" s="13" t="s">
        <v>36</v>
      </c>
      <c r="AX847" s="13" t="s">
        <v>82</v>
      </c>
      <c r="AY847" s="228" t="s">
        <v>148</v>
      </c>
    </row>
    <row r="848" spans="1:65" s="14" customFormat="1" ht="11.25">
      <c r="B848" s="229"/>
      <c r="C848" s="230"/>
      <c r="D848" s="220" t="s">
        <v>156</v>
      </c>
      <c r="E848" s="231" t="s">
        <v>1</v>
      </c>
      <c r="F848" s="232" t="s">
        <v>523</v>
      </c>
      <c r="G848" s="230"/>
      <c r="H848" s="233">
        <v>68.5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AT848" s="239" t="s">
        <v>156</v>
      </c>
      <c r="AU848" s="239" t="s">
        <v>92</v>
      </c>
      <c r="AV848" s="14" t="s">
        <v>92</v>
      </c>
      <c r="AW848" s="14" t="s">
        <v>36</v>
      </c>
      <c r="AX848" s="14" t="s">
        <v>82</v>
      </c>
      <c r="AY848" s="239" t="s">
        <v>148</v>
      </c>
    </row>
    <row r="849" spans="1:65" s="15" customFormat="1" ht="11.25">
      <c r="B849" s="240"/>
      <c r="C849" s="241"/>
      <c r="D849" s="220" t="s">
        <v>156</v>
      </c>
      <c r="E849" s="242" t="s">
        <v>1</v>
      </c>
      <c r="F849" s="243" t="s">
        <v>163</v>
      </c>
      <c r="G849" s="241"/>
      <c r="H849" s="244">
        <v>68.5</v>
      </c>
      <c r="I849" s="245"/>
      <c r="J849" s="241"/>
      <c r="K849" s="241"/>
      <c r="L849" s="246"/>
      <c r="M849" s="247"/>
      <c r="N849" s="248"/>
      <c r="O849" s="248"/>
      <c r="P849" s="248"/>
      <c r="Q849" s="248"/>
      <c r="R849" s="248"/>
      <c r="S849" s="248"/>
      <c r="T849" s="249"/>
      <c r="AT849" s="250" t="s">
        <v>156</v>
      </c>
      <c r="AU849" s="250" t="s">
        <v>92</v>
      </c>
      <c r="AV849" s="15" t="s">
        <v>154</v>
      </c>
      <c r="AW849" s="15" t="s">
        <v>36</v>
      </c>
      <c r="AX849" s="15" t="s">
        <v>90</v>
      </c>
      <c r="AY849" s="250" t="s">
        <v>148</v>
      </c>
    </row>
    <row r="850" spans="1:65" s="2" customFormat="1" ht="24" customHeight="1">
      <c r="A850" s="35"/>
      <c r="B850" s="36"/>
      <c r="C850" s="205" t="s">
        <v>708</v>
      </c>
      <c r="D850" s="205" t="s">
        <v>150</v>
      </c>
      <c r="E850" s="206" t="s">
        <v>709</v>
      </c>
      <c r="F850" s="207" t="s">
        <v>710</v>
      </c>
      <c r="G850" s="208" t="s">
        <v>97</v>
      </c>
      <c r="H850" s="209">
        <v>68.5</v>
      </c>
      <c r="I850" s="210"/>
      <c r="J850" s="211">
        <f>ROUND(I850*H850,2)</f>
        <v>0</v>
      </c>
      <c r="K850" s="207" t="s">
        <v>153</v>
      </c>
      <c r="L850" s="40"/>
      <c r="M850" s="212" t="s">
        <v>1</v>
      </c>
      <c r="N850" s="213" t="s">
        <v>47</v>
      </c>
      <c r="O850" s="72"/>
      <c r="P850" s="214">
        <f>O850*H850</f>
        <v>0</v>
      </c>
      <c r="Q850" s="214">
        <v>0</v>
      </c>
      <c r="R850" s="214">
        <f>Q850*H850</f>
        <v>0</v>
      </c>
      <c r="S850" s="214">
        <v>0</v>
      </c>
      <c r="T850" s="215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16" t="s">
        <v>245</v>
      </c>
      <c r="AT850" s="216" t="s">
        <v>150</v>
      </c>
      <c r="AU850" s="216" t="s">
        <v>92</v>
      </c>
      <c r="AY850" s="18" t="s">
        <v>148</v>
      </c>
      <c r="BE850" s="217">
        <f>IF(N850="základní",J850,0)</f>
        <v>0</v>
      </c>
      <c r="BF850" s="217">
        <f>IF(N850="snížená",J850,0)</f>
        <v>0</v>
      </c>
      <c r="BG850" s="217">
        <f>IF(N850="zákl. přenesená",J850,0)</f>
        <v>0</v>
      </c>
      <c r="BH850" s="217">
        <f>IF(N850="sníž. přenesená",J850,0)</f>
        <v>0</v>
      </c>
      <c r="BI850" s="217">
        <f>IF(N850="nulová",J850,0)</f>
        <v>0</v>
      </c>
      <c r="BJ850" s="18" t="s">
        <v>90</v>
      </c>
      <c r="BK850" s="217">
        <f>ROUND(I850*H850,2)</f>
        <v>0</v>
      </c>
      <c r="BL850" s="18" t="s">
        <v>245</v>
      </c>
      <c r="BM850" s="216" t="s">
        <v>711</v>
      </c>
    </row>
    <row r="851" spans="1:65" s="13" customFormat="1" ht="11.25">
      <c r="B851" s="218"/>
      <c r="C851" s="219"/>
      <c r="D851" s="220" t="s">
        <v>156</v>
      </c>
      <c r="E851" s="221" t="s">
        <v>1</v>
      </c>
      <c r="F851" s="222" t="s">
        <v>157</v>
      </c>
      <c r="G851" s="219"/>
      <c r="H851" s="221" t="s">
        <v>1</v>
      </c>
      <c r="I851" s="223"/>
      <c r="J851" s="219"/>
      <c r="K851" s="219"/>
      <c r="L851" s="224"/>
      <c r="M851" s="225"/>
      <c r="N851" s="226"/>
      <c r="O851" s="226"/>
      <c r="P851" s="226"/>
      <c r="Q851" s="226"/>
      <c r="R851" s="226"/>
      <c r="S851" s="226"/>
      <c r="T851" s="227"/>
      <c r="AT851" s="228" t="s">
        <v>156</v>
      </c>
      <c r="AU851" s="228" t="s">
        <v>92</v>
      </c>
      <c r="AV851" s="13" t="s">
        <v>90</v>
      </c>
      <c r="AW851" s="13" t="s">
        <v>36</v>
      </c>
      <c r="AX851" s="13" t="s">
        <v>82</v>
      </c>
      <c r="AY851" s="228" t="s">
        <v>148</v>
      </c>
    </row>
    <row r="852" spans="1:65" s="13" customFormat="1" ht="11.25">
      <c r="B852" s="218"/>
      <c r="C852" s="219"/>
      <c r="D852" s="220" t="s">
        <v>156</v>
      </c>
      <c r="E852" s="221" t="s">
        <v>1</v>
      </c>
      <c r="F852" s="222" t="s">
        <v>522</v>
      </c>
      <c r="G852" s="219"/>
      <c r="H852" s="221" t="s">
        <v>1</v>
      </c>
      <c r="I852" s="223"/>
      <c r="J852" s="219"/>
      <c r="K852" s="219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156</v>
      </c>
      <c r="AU852" s="228" t="s">
        <v>92</v>
      </c>
      <c r="AV852" s="13" t="s">
        <v>90</v>
      </c>
      <c r="AW852" s="13" t="s">
        <v>36</v>
      </c>
      <c r="AX852" s="13" t="s">
        <v>82</v>
      </c>
      <c r="AY852" s="228" t="s">
        <v>148</v>
      </c>
    </row>
    <row r="853" spans="1:65" s="13" customFormat="1" ht="11.25">
      <c r="B853" s="218"/>
      <c r="C853" s="219"/>
      <c r="D853" s="220" t="s">
        <v>156</v>
      </c>
      <c r="E853" s="221" t="s">
        <v>1</v>
      </c>
      <c r="F853" s="222" t="s">
        <v>504</v>
      </c>
      <c r="G853" s="219"/>
      <c r="H853" s="221" t="s">
        <v>1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156</v>
      </c>
      <c r="AU853" s="228" t="s">
        <v>92</v>
      </c>
      <c r="AV853" s="13" t="s">
        <v>90</v>
      </c>
      <c r="AW853" s="13" t="s">
        <v>36</v>
      </c>
      <c r="AX853" s="13" t="s">
        <v>82</v>
      </c>
      <c r="AY853" s="228" t="s">
        <v>148</v>
      </c>
    </row>
    <row r="854" spans="1:65" s="14" customFormat="1" ht="11.25">
      <c r="B854" s="229"/>
      <c r="C854" s="230"/>
      <c r="D854" s="220" t="s">
        <v>156</v>
      </c>
      <c r="E854" s="231" t="s">
        <v>1</v>
      </c>
      <c r="F854" s="232" t="s">
        <v>523</v>
      </c>
      <c r="G854" s="230"/>
      <c r="H854" s="233">
        <v>68.5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156</v>
      </c>
      <c r="AU854" s="239" t="s">
        <v>92</v>
      </c>
      <c r="AV854" s="14" t="s">
        <v>92</v>
      </c>
      <c r="AW854" s="14" t="s">
        <v>36</v>
      </c>
      <c r="AX854" s="14" t="s">
        <v>82</v>
      </c>
      <c r="AY854" s="239" t="s">
        <v>148</v>
      </c>
    </row>
    <row r="855" spans="1:65" s="15" customFormat="1" ht="11.25">
      <c r="B855" s="240"/>
      <c r="C855" s="241"/>
      <c r="D855" s="220" t="s">
        <v>156</v>
      </c>
      <c r="E855" s="242" t="s">
        <v>1</v>
      </c>
      <c r="F855" s="243" t="s">
        <v>163</v>
      </c>
      <c r="G855" s="241"/>
      <c r="H855" s="244">
        <v>68.5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AT855" s="250" t="s">
        <v>156</v>
      </c>
      <c r="AU855" s="250" t="s">
        <v>92</v>
      </c>
      <c r="AV855" s="15" t="s">
        <v>154</v>
      </c>
      <c r="AW855" s="15" t="s">
        <v>36</v>
      </c>
      <c r="AX855" s="15" t="s">
        <v>90</v>
      </c>
      <c r="AY855" s="250" t="s">
        <v>148</v>
      </c>
    </row>
    <row r="856" spans="1:65" s="2" customFormat="1" ht="24" customHeight="1">
      <c r="A856" s="35"/>
      <c r="B856" s="36"/>
      <c r="C856" s="251" t="s">
        <v>712</v>
      </c>
      <c r="D856" s="251" t="s">
        <v>239</v>
      </c>
      <c r="E856" s="252" t="s">
        <v>713</v>
      </c>
      <c r="F856" s="253" t="s">
        <v>714</v>
      </c>
      <c r="G856" s="254" t="s">
        <v>97</v>
      </c>
      <c r="H856" s="255">
        <v>71.924999999999997</v>
      </c>
      <c r="I856" s="256"/>
      <c r="J856" s="257">
        <f>ROUND(I856*H856,2)</f>
        <v>0</v>
      </c>
      <c r="K856" s="253" t="s">
        <v>153</v>
      </c>
      <c r="L856" s="258"/>
      <c r="M856" s="259" t="s">
        <v>1</v>
      </c>
      <c r="N856" s="260" t="s">
        <v>47</v>
      </c>
      <c r="O856" s="72"/>
      <c r="P856" s="214">
        <f>O856*H856</f>
        <v>0</v>
      </c>
      <c r="Q856" s="214">
        <v>3.0000000000000001E-3</v>
      </c>
      <c r="R856" s="214">
        <f>Q856*H856</f>
        <v>0.21577499999999999</v>
      </c>
      <c r="S856" s="214">
        <v>0</v>
      </c>
      <c r="T856" s="215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16" t="s">
        <v>334</v>
      </c>
      <c r="AT856" s="216" t="s">
        <v>239</v>
      </c>
      <c r="AU856" s="216" t="s">
        <v>92</v>
      </c>
      <c r="AY856" s="18" t="s">
        <v>148</v>
      </c>
      <c r="BE856" s="217">
        <f>IF(N856="základní",J856,0)</f>
        <v>0</v>
      </c>
      <c r="BF856" s="217">
        <f>IF(N856="snížená",J856,0)</f>
        <v>0</v>
      </c>
      <c r="BG856" s="217">
        <f>IF(N856="zákl. přenesená",J856,0)</f>
        <v>0</v>
      </c>
      <c r="BH856" s="217">
        <f>IF(N856="sníž. přenesená",J856,0)</f>
        <v>0</v>
      </c>
      <c r="BI856" s="217">
        <f>IF(N856="nulová",J856,0)</f>
        <v>0</v>
      </c>
      <c r="BJ856" s="18" t="s">
        <v>90</v>
      </c>
      <c r="BK856" s="217">
        <f>ROUND(I856*H856,2)</f>
        <v>0</v>
      </c>
      <c r="BL856" s="18" t="s">
        <v>245</v>
      </c>
      <c r="BM856" s="216" t="s">
        <v>715</v>
      </c>
    </row>
    <row r="857" spans="1:65" s="14" customFormat="1" ht="11.25">
      <c r="B857" s="229"/>
      <c r="C857" s="230"/>
      <c r="D857" s="220" t="s">
        <v>156</v>
      </c>
      <c r="E857" s="230"/>
      <c r="F857" s="232" t="s">
        <v>716</v>
      </c>
      <c r="G857" s="230"/>
      <c r="H857" s="233">
        <v>71.924999999999997</v>
      </c>
      <c r="I857" s="234"/>
      <c r="J857" s="230"/>
      <c r="K857" s="230"/>
      <c r="L857" s="235"/>
      <c r="M857" s="236"/>
      <c r="N857" s="237"/>
      <c r="O857" s="237"/>
      <c r="P857" s="237"/>
      <c r="Q857" s="237"/>
      <c r="R857" s="237"/>
      <c r="S857" s="237"/>
      <c r="T857" s="238"/>
      <c r="AT857" s="239" t="s">
        <v>156</v>
      </c>
      <c r="AU857" s="239" t="s">
        <v>92</v>
      </c>
      <c r="AV857" s="14" t="s">
        <v>92</v>
      </c>
      <c r="AW857" s="14" t="s">
        <v>4</v>
      </c>
      <c r="AX857" s="14" t="s">
        <v>90</v>
      </c>
      <c r="AY857" s="239" t="s">
        <v>148</v>
      </c>
    </row>
    <row r="858" spans="1:65" s="2" customFormat="1" ht="16.5" customHeight="1">
      <c r="A858" s="35"/>
      <c r="B858" s="36"/>
      <c r="C858" s="205" t="s">
        <v>717</v>
      </c>
      <c r="D858" s="205" t="s">
        <v>150</v>
      </c>
      <c r="E858" s="206" t="s">
        <v>718</v>
      </c>
      <c r="F858" s="207" t="s">
        <v>719</v>
      </c>
      <c r="G858" s="208" t="s">
        <v>97</v>
      </c>
      <c r="H858" s="209">
        <v>68.5</v>
      </c>
      <c r="I858" s="210"/>
      <c r="J858" s="211">
        <f>ROUND(I858*H858,2)</f>
        <v>0</v>
      </c>
      <c r="K858" s="207" t="s">
        <v>1</v>
      </c>
      <c r="L858" s="40"/>
      <c r="M858" s="212" t="s">
        <v>1</v>
      </c>
      <c r="N858" s="213" t="s">
        <v>47</v>
      </c>
      <c r="O858" s="72"/>
      <c r="P858" s="214">
        <f>O858*H858</f>
        <v>0</v>
      </c>
      <c r="Q858" s="214">
        <v>2.0400000000000001E-3</v>
      </c>
      <c r="R858" s="214">
        <f>Q858*H858</f>
        <v>0.13974</v>
      </c>
      <c r="S858" s="214">
        <v>0</v>
      </c>
      <c r="T858" s="215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16" t="s">
        <v>245</v>
      </c>
      <c r="AT858" s="216" t="s">
        <v>150</v>
      </c>
      <c r="AU858" s="216" t="s">
        <v>92</v>
      </c>
      <c r="AY858" s="18" t="s">
        <v>148</v>
      </c>
      <c r="BE858" s="217">
        <f>IF(N858="základní",J858,0)</f>
        <v>0</v>
      </c>
      <c r="BF858" s="217">
        <f>IF(N858="snížená",J858,0)</f>
        <v>0</v>
      </c>
      <c r="BG858" s="217">
        <f>IF(N858="zákl. přenesená",J858,0)</f>
        <v>0</v>
      </c>
      <c r="BH858" s="217">
        <f>IF(N858="sníž. přenesená",J858,0)</f>
        <v>0</v>
      </c>
      <c r="BI858" s="217">
        <f>IF(N858="nulová",J858,0)</f>
        <v>0</v>
      </c>
      <c r="BJ858" s="18" t="s">
        <v>90</v>
      </c>
      <c r="BK858" s="217">
        <f>ROUND(I858*H858,2)</f>
        <v>0</v>
      </c>
      <c r="BL858" s="18" t="s">
        <v>245</v>
      </c>
      <c r="BM858" s="216" t="s">
        <v>720</v>
      </c>
    </row>
    <row r="859" spans="1:65" s="13" customFormat="1" ht="11.25">
      <c r="B859" s="218"/>
      <c r="C859" s="219"/>
      <c r="D859" s="220" t="s">
        <v>156</v>
      </c>
      <c r="E859" s="221" t="s">
        <v>1</v>
      </c>
      <c r="F859" s="222" t="s">
        <v>157</v>
      </c>
      <c r="G859" s="219"/>
      <c r="H859" s="221" t="s">
        <v>1</v>
      </c>
      <c r="I859" s="223"/>
      <c r="J859" s="219"/>
      <c r="K859" s="219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156</v>
      </c>
      <c r="AU859" s="228" t="s">
        <v>92</v>
      </c>
      <c r="AV859" s="13" t="s">
        <v>90</v>
      </c>
      <c r="AW859" s="13" t="s">
        <v>36</v>
      </c>
      <c r="AX859" s="13" t="s">
        <v>82</v>
      </c>
      <c r="AY859" s="228" t="s">
        <v>148</v>
      </c>
    </row>
    <row r="860" spans="1:65" s="13" customFormat="1" ht="11.25">
      <c r="B860" s="218"/>
      <c r="C860" s="219"/>
      <c r="D860" s="220" t="s">
        <v>156</v>
      </c>
      <c r="E860" s="221" t="s">
        <v>1</v>
      </c>
      <c r="F860" s="222" t="s">
        <v>721</v>
      </c>
      <c r="G860" s="219"/>
      <c r="H860" s="221" t="s">
        <v>1</v>
      </c>
      <c r="I860" s="223"/>
      <c r="J860" s="219"/>
      <c r="K860" s="219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156</v>
      </c>
      <c r="AU860" s="228" t="s">
        <v>92</v>
      </c>
      <c r="AV860" s="13" t="s">
        <v>90</v>
      </c>
      <c r="AW860" s="13" t="s">
        <v>36</v>
      </c>
      <c r="AX860" s="13" t="s">
        <v>82</v>
      </c>
      <c r="AY860" s="228" t="s">
        <v>148</v>
      </c>
    </row>
    <row r="861" spans="1:65" s="13" customFormat="1" ht="11.25">
      <c r="B861" s="218"/>
      <c r="C861" s="219"/>
      <c r="D861" s="220" t="s">
        <v>156</v>
      </c>
      <c r="E861" s="221" t="s">
        <v>1</v>
      </c>
      <c r="F861" s="222" t="s">
        <v>504</v>
      </c>
      <c r="G861" s="219"/>
      <c r="H861" s="221" t="s">
        <v>1</v>
      </c>
      <c r="I861" s="223"/>
      <c r="J861" s="219"/>
      <c r="K861" s="219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156</v>
      </c>
      <c r="AU861" s="228" t="s">
        <v>92</v>
      </c>
      <c r="AV861" s="13" t="s">
        <v>90</v>
      </c>
      <c r="AW861" s="13" t="s">
        <v>36</v>
      </c>
      <c r="AX861" s="13" t="s">
        <v>82</v>
      </c>
      <c r="AY861" s="228" t="s">
        <v>148</v>
      </c>
    </row>
    <row r="862" spans="1:65" s="14" customFormat="1" ht="11.25">
      <c r="B862" s="229"/>
      <c r="C862" s="230"/>
      <c r="D862" s="220" t="s">
        <v>156</v>
      </c>
      <c r="E862" s="231" t="s">
        <v>1</v>
      </c>
      <c r="F862" s="232" t="s">
        <v>523</v>
      </c>
      <c r="G862" s="230"/>
      <c r="H862" s="233">
        <v>68.5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AT862" s="239" t="s">
        <v>156</v>
      </c>
      <c r="AU862" s="239" t="s">
        <v>92</v>
      </c>
      <c r="AV862" s="14" t="s">
        <v>92</v>
      </c>
      <c r="AW862" s="14" t="s">
        <v>36</v>
      </c>
      <c r="AX862" s="14" t="s">
        <v>82</v>
      </c>
      <c r="AY862" s="239" t="s">
        <v>148</v>
      </c>
    </row>
    <row r="863" spans="1:65" s="15" customFormat="1" ht="11.25">
      <c r="B863" s="240"/>
      <c r="C863" s="241"/>
      <c r="D863" s="220" t="s">
        <v>156</v>
      </c>
      <c r="E863" s="242" t="s">
        <v>1</v>
      </c>
      <c r="F863" s="243" t="s">
        <v>163</v>
      </c>
      <c r="G863" s="241"/>
      <c r="H863" s="244">
        <v>68.5</v>
      </c>
      <c r="I863" s="245"/>
      <c r="J863" s="241"/>
      <c r="K863" s="241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156</v>
      </c>
      <c r="AU863" s="250" t="s">
        <v>92</v>
      </c>
      <c r="AV863" s="15" t="s">
        <v>154</v>
      </c>
      <c r="AW863" s="15" t="s">
        <v>36</v>
      </c>
      <c r="AX863" s="15" t="s">
        <v>90</v>
      </c>
      <c r="AY863" s="250" t="s">
        <v>148</v>
      </c>
    </row>
    <row r="864" spans="1:65" s="2" customFormat="1" ht="24" customHeight="1">
      <c r="A864" s="35"/>
      <c r="B864" s="36"/>
      <c r="C864" s="205" t="s">
        <v>722</v>
      </c>
      <c r="D864" s="205" t="s">
        <v>150</v>
      </c>
      <c r="E864" s="206" t="s">
        <v>723</v>
      </c>
      <c r="F864" s="207" t="s">
        <v>724</v>
      </c>
      <c r="G864" s="208" t="s">
        <v>681</v>
      </c>
      <c r="H864" s="272"/>
      <c r="I864" s="210"/>
      <c r="J864" s="211">
        <f>ROUND(I864*H864,2)</f>
        <v>0</v>
      </c>
      <c r="K864" s="207" t="s">
        <v>153</v>
      </c>
      <c r="L864" s="40"/>
      <c r="M864" s="212" t="s">
        <v>1</v>
      </c>
      <c r="N864" s="213" t="s">
        <v>47</v>
      </c>
      <c r="O864" s="72"/>
      <c r="P864" s="214">
        <f>O864*H864</f>
        <v>0</v>
      </c>
      <c r="Q864" s="214">
        <v>0</v>
      </c>
      <c r="R864" s="214">
        <f>Q864*H864</f>
        <v>0</v>
      </c>
      <c r="S864" s="214">
        <v>0</v>
      </c>
      <c r="T864" s="215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16" t="s">
        <v>245</v>
      </c>
      <c r="AT864" s="216" t="s">
        <v>150</v>
      </c>
      <c r="AU864" s="216" t="s">
        <v>92</v>
      </c>
      <c r="AY864" s="18" t="s">
        <v>148</v>
      </c>
      <c r="BE864" s="217">
        <f>IF(N864="základní",J864,0)</f>
        <v>0</v>
      </c>
      <c r="BF864" s="217">
        <f>IF(N864="snížená",J864,0)</f>
        <v>0</v>
      </c>
      <c r="BG864" s="217">
        <f>IF(N864="zákl. přenesená",J864,0)</f>
        <v>0</v>
      </c>
      <c r="BH864" s="217">
        <f>IF(N864="sníž. přenesená",J864,0)</f>
        <v>0</v>
      </c>
      <c r="BI864" s="217">
        <f>IF(N864="nulová",J864,0)</f>
        <v>0</v>
      </c>
      <c r="BJ864" s="18" t="s">
        <v>90</v>
      </c>
      <c r="BK864" s="217">
        <f>ROUND(I864*H864,2)</f>
        <v>0</v>
      </c>
      <c r="BL864" s="18" t="s">
        <v>245</v>
      </c>
      <c r="BM864" s="216" t="s">
        <v>725</v>
      </c>
    </row>
    <row r="865" spans="1:65" s="2" customFormat="1" ht="24" customHeight="1">
      <c r="A865" s="35"/>
      <c r="B865" s="36"/>
      <c r="C865" s="205" t="s">
        <v>726</v>
      </c>
      <c r="D865" s="205" t="s">
        <v>150</v>
      </c>
      <c r="E865" s="206" t="s">
        <v>727</v>
      </c>
      <c r="F865" s="207" t="s">
        <v>728</v>
      </c>
      <c r="G865" s="208" t="s">
        <v>681</v>
      </c>
      <c r="H865" s="272"/>
      <c r="I865" s="210"/>
      <c r="J865" s="211">
        <f>ROUND(I865*H865,2)</f>
        <v>0</v>
      </c>
      <c r="K865" s="207" t="s">
        <v>153</v>
      </c>
      <c r="L865" s="40"/>
      <c r="M865" s="212" t="s">
        <v>1</v>
      </c>
      <c r="N865" s="213" t="s">
        <v>47</v>
      </c>
      <c r="O865" s="72"/>
      <c r="P865" s="214">
        <f>O865*H865</f>
        <v>0</v>
      </c>
      <c r="Q865" s="214">
        <v>0</v>
      </c>
      <c r="R865" s="214">
        <f>Q865*H865</f>
        <v>0</v>
      </c>
      <c r="S865" s="214">
        <v>0</v>
      </c>
      <c r="T865" s="215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16" t="s">
        <v>245</v>
      </c>
      <c r="AT865" s="216" t="s">
        <v>150</v>
      </c>
      <c r="AU865" s="216" t="s">
        <v>92</v>
      </c>
      <c r="AY865" s="18" t="s">
        <v>148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8" t="s">
        <v>90</v>
      </c>
      <c r="BK865" s="217">
        <f>ROUND(I865*H865,2)</f>
        <v>0</v>
      </c>
      <c r="BL865" s="18" t="s">
        <v>245</v>
      </c>
      <c r="BM865" s="216" t="s">
        <v>729</v>
      </c>
    </row>
    <row r="866" spans="1:65" s="12" customFormat="1" ht="22.9" customHeight="1">
      <c r="B866" s="189"/>
      <c r="C866" s="190"/>
      <c r="D866" s="191" t="s">
        <v>81</v>
      </c>
      <c r="E866" s="203" t="s">
        <v>730</v>
      </c>
      <c r="F866" s="203" t="s">
        <v>731</v>
      </c>
      <c r="G866" s="190"/>
      <c r="H866" s="190"/>
      <c r="I866" s="193"/>
      <c r="J866" s="204">
        <f>BK866</f>
        <v>0</v>
      </c>
      <c r="K866" s="190"/>
      <c r="L866" s="195"/>
      <c r="M866" s="196"/>
      <c r="N866" s="197"/>
      <c r="O866" s="197"/>
      <c r="P866" s="198">
        <f>SUM(P867:P877)</f>
        <v>0</v>
      </c>
      <c r="Q866" s="197"/>
      <c r="R866" s="198">
        <f>SUM(R867:R877)</f>
        <v>3.0720000000000004E-2</v>
      </c>
      <c r="S866" s="197"/>
      <c r="T866" s="199">
        <f>SUM(T867:T877)</f>
        <v>6.9209999999999994E-2</v>
      </c>
      <c r="AR866" s="200" t="s">
        <v>92</v>
      </c>
      <c r="AT866" s="201" t="s">
        <v>81</v>
      </c>
      <c r="AU866" s="201" t="s">
        <v>90</v>
      </c>
      <c r="AY866" s="200" t="s">
        <v>148</v>
      </c>
      <c r="BK866" s="202">
        <f>SUM(BK867:BK877)</f>
        <v>0</v>
      </c>
    </row>
    <row r="867" spans="1:65" s="2" customFormat="1" ht="24" customHeight="1">
      <c r="A867" s="35"/>
      <c r="B867" s="36"/>
      <c r="C867" s="205" t="s">
        <v>732</v>
      </c>
      <c r="D867" s="205" t="s">
        <v>150</v>
      </c>
      <c r="E867" s="206" t="s">
        <v>733</v>
      </c>
      <c r="F867" s="207" t="s">
        <v>734</v>
      </c>
      <c r="G867" s="208" t="s">
        <v>168</v>
      </c>
      <c r="H867" s="209">
        <v>3</v>
      </c>
      <c r="I867" s="210"/>
      <c r="J867" s="211">
        <f>ROUND(I867*H867,2)</f>
        <v>0</v>
      </c>
      <c r="K867" s="207" t="s">
        <v>1</v>
      </c>
      <c r="L867" s="40"/>
      <c r="M867" s="212" t="s">
        <v>1</v>
      </c>
      <c r="N867" s="213" t="s">
        <v>47</v>
      </c>
      <c r="O867" s="72"/>
      <c r="P867" s="214">
        <f>O867*H867</f>
        <v>0</v>
      </c>
      <c r="Q867" s="214">
        <v>0</v>
      </c>
      <c r="R867" s="214">
        <f>Q867*H867</f>
        <v>0</v>
      </c>
      <c r="S867" s="214">
        <v>2.307E-2</v>
      </c>
      <c r="T867" s="215">
        <f>S867*H867</f>
        <v>6.9209999999999994E-2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16" t="s">
        <v>245</v>
      </c>
      <c r="AT867" s="216" t="s">
        <v>150</v>
      </c>
      <c r="AU867" s="216" t="s">
        <v>92</v>
      </c>
      <c r="AY867" s="18" t="s">
        <v>148</v>
      </c>
      <c r="BE867" s="217">
        <f>IF(N867="základní",J867,0)</f>
        <v>0</v>
      </c>
      <c r="BF867" s="217">
        <f>IF(N867="snížená",J867,0)</f>
        <v>0</v>
      </c>
      <c r="BG867" s="217">
        <f>IF(N867="zákl. přenesená",J867,0)</f>
        <v>0</v>
      </c>
      <c r="BH867" s="217">
        <f>IF(N867="sníž. přenesená",J867,0)</f>
        <v>0</v>
      </c>
      <c r="BI867" s="217">
        <f>IF(N867="nulová",J867,0)</f>
        <v>0</v>
      </c>
      <c r="BJ867" s="18" t="s">
        <v>90</v>
      </c>
      <c r="BK867" s="217">
        <f>ROUND(I867*H867,2)</f>
        <v>0</v>
      </c>
      <c r="BL867" s="18" t="s">
        <v>245</v>
      </c>
      <c r="BM867" s="216" t="s">
        <v>735</v>
      </c>
    </row>
    <row r="868" spans="1:65" s="13" customFormat="1" ht="11.25">
      <c r="B868" s="218"/>
      <c r="C868" s="219"/>
      <c r="D868" s="220" t="s">
        <v>156</v>
      </c>
      <c r="E868" s="221" t="s">
        <v>1</v>
      </c>
      <c r="F868" s="222" t="s">
        <v>157</v>
      </c>
      <c r="G868" s="219"/>
      <c r="H868" s="221" t="s">
        <v>1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156</v>
      </c>
      <c r="AU868" s="228" t="s">
        <v>92</v>
      </c>
      <c r="AV868" s="13" t="s">
        <v>90</v>
      </c>
      <c r="AW868" s="13" t="s">
        <v>36</v>
      </c>
      <c r="AX868" s="13" t="s">
        <v>82</v>
      </c>
      <c r="AY868" s="228" t="s">
        <v>148</v>
      </c>
    </row>
    <row r="869" spans="1:65" s="13" customFormat="1" ht="11.25">
      <c r="B869" s="218"/>
      <c r="C869" s="219"/>
      <c r="D869" s="220" t="s">
        <v>156</v>
      </c>
      <c r="E869" s="221" t="s">
        <v>1</v>
      </c>
      <c r="F869" s="222" t="s">
        <v>492</v>
      </c>
      <c r="G869" s="219"/>
      <c r="H869" s="221" t="s">
        <v>1</v>
      </c>
      <c r="I869" s="223"/>
      <c r="J869" s="219"/>
      <c r="K869" s="219"/>
      <c r="L869" s="224"/>
      <c r="M869" s="225"/>
      <c r="N869" s="226"/>
      <c r="O869" s="226"/>
      <c r="P869" s="226"/>
      <c r="Q869" s="226"/>
      <c r="R869" s="226"/>
      <c r="S869" s="226"/>
      <c r="T869" s="227"/>
      <c r="AT869" s="228" t="s">
        <v>156</v>
      </c>
      <c r="AU869" s="228" t="s">
        <v>92</v>
      </c>
      <c r="AV869" s="13" t="s">
        <v>90</v>
      </c>
      <c r="AW869" s="13" t="s">
        <v>36</v>
      </c>
      <c r="AX869" s="13" t="s">
        <v>82</v>
      </c>
      <c r="AY869" s="228" t="s">
        <v>148</v>
      </c>
    </row>
    <row r="870" spans="1:65" s="13" customFormat="1" ht="11.25">
      <c r="B870" s="218"/>
      <c r="C870" s="219"/>
      <c r="D870" s="220" t="s">
        <v>156</v>
      </c>
      <c r="E870" s="221" t="s">
        <v>1</v>
      </c>
      <c r="F870" s="222" t="s">
        <v>504</v>
      </c>
      <c r="G870" s="219"/>
      <c r="H870" s="221" t="s">
        <v>1</v>
      </c>
      <c r="I870" s="223"/>
      <c r="J870" s="219"/>
      <c r="K870" s="219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156</v>
      </c>
      <c r="AU870" s="228" t="s">
        <v>92</v>
      </c>
      <c r="AV870" s="13" t="s">
        <v>90</v>
      </c>
      <c r="AW870" s="13" t="s">
        <v>36</v>
      </c>
      <c r="AX870" s="13" t="s">
        <v>82</v>
      </c>
      <c r="AY870" s="228" t="s">
        <v>148</v>
      </c>
    </row>
    <row r="871" spans="1:65" s="14" customFormat="1" ht="11.25">
      <c r="B871" s="229"/>
      <c r="C871" s="230"/>
      <c r="D871" s="220" t="s">
        <v>156</v>
      </c>
      <c r="E871" s="231" t="s">
        <v>1</v>
      </c>
      <c r="F871" s="232" t="s">
        <v>92</v>
      </c>
      <c r="G871" s="230"/>
      <c r="H871" s="233">
        <v>2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AT871" s="239" t="s">
        <v>156</v>
      </c>
      <c r="AU871" s="239" t="s">
        <v>92</v>
      </c>
      <c r="AV871" s="14" t="s">
        <v>92</v>
      </c>
      <c r="AW871" s="14" t="s">
        <v>36</v>
      </c>
      <c r="AX871" s="14" t="s">
        <v>82</v>
      </c>
      <c r="AY871" s="239" t="s">
        <v>148</v>
      </c>
    </row>
    <row r="872" spans="1:65" s="13" customFormat="1" ht="11.25">
      <c r="B872" s="218"/>
      <c r="C872" s="219"/>
      <c r="D872" s="220" t="s">
        <v>156</v>
      </c>
      <c r="E872" s="221" t="s">
        <v>1</v>
      </c>
      <c r="F872" s="222" t="s">
        <v>507</v>
      </c>
      <c r="G872" s="219"/>
      <c r="H872" s="221" t="s">
        <v>1</v>
      </c>
      <c r="I872" s="223"/>
      <c r="J872" s="219"/>
      <c r="K872" s="219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156</v>
      </c>
      <c r="AU872" s="228" t="s">
        <v>92</v>
      </c>
      <c r="AV872" s="13" t="s">
        <v>90</v>
      </c>
      <c r="AW872" s="13" t="s">
        <v>36</v>
      </c>
      <c r="AX872" s="13" t="s">
        <v>82</v>
      </c>
      <c r="AY872" s="228" t="s">
        <v>148</v>
      </c>
    </row>
    <row r="873" spans="1:65" s="14" customFormat="1" ht="11.25">
      <c r="B873" s="229"/>
      <c r="C873" s="230"/>
      <c r="D873" s="220" t="s">
        <v>156</v>
      </c>
      <c r="E873" s="231" t="s">
        <v>1</v>
      </c>
      <c r="F873" s="232" t="s">
        <v>90</v>
      </c>
      <c r="G873" s="230"/>
      <c r="H873" s="233">
        <v>1</v>
      </c>
      <c r="I873" s="234"/>
      <c r="J873" s="230"/>
      <c r="K873" s="230"/>
      <c r="L873" s="235"/>
      <c r="M873" s="236"/>
      <c r="N873" s="237"/>
      <c r="O873" s="237"/>
      <c r="P873" s="237"/>
      <c r="Q873" s="237"/>
      <c r="R873" s="237"/>
      <c r="S873" s="237"/>
      <c r="T873" s="238"/>
      <c r="AT873" s="239" t="s">
        <v>156</v>
      </c>
      <c r="AU873" s="239" t="s">
        <v>92</v>
      </c>
      <c r="AV873" s="14" t="s">
        <v>92</v>
      </c>
      <c r="AW873" s="14" t="s">
        <v>36</v>
      </c>
      <c r="AX873" s="14" t="s">
        <v>82</v>
      </c>
      <c r="AY873" s="239" t="s">
        <v>148</v>
      </c>
    </row>
    <row r="874" spans="1:65" s="15" customFormat="1" ht="11.25">
      <c r="B874" s="240"/>
      <c r="C874" s="241"/>
      <c r="D874" s="220" t="s">
        <v>156</v>
      </c>
      <c r="E874" s="242" t="s">
        <v>1</v>
      </c>
      <c r="F874" s="243" t="s">
        <v>163</v>
      </c>
      <c r="G874" s="241"/>
      <c r="H874" s="244">
        <v>3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AT874" s="250" t="s">
        <v>156</v>
      </c>
      <c r="AU874" s="250" t="s">
        <v>92</v>
      </c>
      <c r="AV874" s="15" t="s">
        <v>154</v>
      </c>
      <c r="AW874" s="15" t="s">
        <v>36</v>
      </c>
      <c r="AX874" s="15" t="s">
        <v>90</v>
      </c>
      <c r="AY874" s="250" t="s">
        <v>148</v>
      </c>
    </row>
    <row r="875" spans="1:65" s="2" customFormat="1" ht="24" customHeight="1">
      <c r="A875" s="35"/>
      <c r="B875" s="36"/>
      <c r="C875" s="205" t="s">
        <v>736</v>
      </c>
      <c r="D875" s="205" t="s">
        <v>150</v>
      </c>
      <c r="E875" s="206" t="s">
        <v>737</v>
      </c>
      <c r="F875" s="207" t="s">
        <v>738</v>
      </c>
      <c r="G875" s="208" t="s">
        <v>168</v>
      </c>
      <c r="H875" s="209">
        <v>3</v>
      </c>
      <c r="I875" s="210"/>
      <c r="J875" s="211">
        <f>ROUND(I875*H875,2)</f>
        <v>0</v>
      </c>
      <c r="K875" s="207" t="s">
        <v>153</v>
      </c>
      <c r="L875" s="40"/>
      <c r="M875" s="212" t="s">
        <v>1</v>
      </c>
      <c r="N875" s="213" t="s">
        <v>47</v>
      </c>
      <c r="O875" s="72"/>
      <c r="P875" s="214">
        <f>O875*H875</f>
        <v>0</v>
      </c>
      <c r="Q875" s="214">
        <v>1.0240000000000001E-2</v>
      </c>
      <c r="R875" s="214">
        <f>Q875*H875</f>
        <v>3.0720000000000004E-2</v>
      </c>
      <c r="S875" s="214">
        <v>0</v>
      </c>
      <c r="T875" s="215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16" t="s">
        <v>245</v>
      </c>
      <c r="AT875" s="216" t="s">
        <v>150</v>
      </c>
      <c r="AU875" s="216" t="s">
        <v>92</v>
      </c>
      <c r="AY875" s="18" t="s">
        <v>148</v>
      </c>
      <c r="BE875" s="217">
        <f>IF(N875="základní",J875,0)</f>
        <v>0</v>
      </c>
      <c r="BF875" s="217">
        <f>IF(N875="snížená",J875,0)</f>
        <v>0</v>
      </c>
      <c r="BG875" s="217">
        <f>IF(N875="zákl. přenesená",J875,0)</f>
        <v>0</v>
      </c>
      <c r="BH875" s="217">
        <f>IF(N875="sníž. přenesená",J875,0)</f>
        <v>0</v>
      </c>
      <c r="BI875" s="217">
        <f>IF(N875="nulová",J875,0)</f>
        <v>0</v>
      </c>
      <c r="BJ875" s="18" t="s">
        <v>90</v>
      </c>
      <c r="BK875" s="217">
        <f>ROUND(I875*H875,2)</f>
        <v>0</v>
      </c>
      <c r="BL875" s="18" t="s">
        <v>245</v>
      </c>
      <c r="BM875" s="216" t="s">
        <v>739</v>
      </c>
    </row>
    <row r="876" spans="1:65" s="2" customFormat="1" ht="24" customHeight="1">
      <c r="A876" s="35"/>
      <c r="B876" s="36"/>
      <c r="C876" s="205" t="s">
        <v>740</v>
      </c>
      <c r="D876" s="205" t="s">
        <v>150</v>
      </c>
      <c r="E876" s="206" t="s">
        <v>741</v>
      </c>
      <c r="F876" s="207" t="s">
        <v>742</v>
      </c>
      <c r="G876" s="208" t="s">
        <v>681</v>
      </c>
      <c r="H876" s="272"/>
      <c r="I876" s="210"/>
      <c r="J876" s="211">
        <f>ROUND(I876*H876,2)</f>
        <v>0</v>
      </c>
      <c r="K876" s="207" t="s">
        <v>153</v>
      </c>
      <c r="L876" s="40"/>
      <c r="M876" s="212" t="s">
        <v>1</v>
      </c>
      <c r="N876" s="213" t="s">
        <v>47</v>
      </c>
      <c r="O876" s="72"/>
      <c r="P876" s="214">
        <f>O876*H876</f>
        <v>0</v>
      </c>
      <c r="Q876" s="214">
        <v>0</v>
      </c>
      <c r="R876" s="214">
        <f>Q876*H876</f>
        <v>0</v>
      </c>
      <c r="S876" s="214">
        <v>0</v>
      </c>
      <c r="T876" s="215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16" t="s">
        <v>245</v>
      </c>
      <c r="AT876" s="216" t="s">
        <v>150</v>
      </c>
      <c r="AU876" s="216" t="s">
        <v>92</v>
      </c>
      <c r="AY876" s="18" t="s">
        <v>148</v>
      </c>
      <c r="BE876" s="217">
        <f>IF(N876="základní",J876,0)</f>
        <v>0</v>
      </c>
      <c r="BF876" s="217">
        <f>IF(N876="snížená",J876,0)</f>
        <v>0</v>
      </c>
      <c r="BG876" s="217">
        <f>IF(N876="zákl. přenesená",J876,0)</f>
        <v>0</v>
      </c>
      <c r="BH876" s="217">
        <f>IF(N876="sníž. přenesená",J876,0)</f>
        <v>0</v>
      </c>
      <c r="BI876" s="217">
        <f>IF(N876="nulová",J876,0)</f>
        <v>0</v>
      </c>
      <c r="BJ876" s="18" t="s">
        <v>90</v>
      </c>
      <c r="BK876" s="217">
        <f>ROUND(I876*H876,2)</f>
        <v>0</v>
      </c>
      <c r="BL876" s="18" t="s">
        <v>245</v>
      </c>
      <c r="BM876" s="216" t="s">
        <v>743</v>
      </c>
    </row>
    <row r="877" spans="1:65" s="2" customFormat="1" ht="24" customHeight="1">
      <c r="A877" s="35"/>
      <c r="B877" s="36"/>
      <c r="C877" s="205" t="s">
        <v>744</v>
      </c>
      <c r="D877" s="205" t="s">
        <v>150</v>
      </c>
      <c r="E877" s="206" t="s">
        <v>745</v>
      </c>
      <c r="F877" s="207" t="s">
        <v>746</v>
      </c>
      <c r="G877" s="208" t="s">
        <v>681</v>
      </c>
      <c r="H877" s="272"/>
      <c r="I877" s="210"/>
      <c r="J877" s="211">
        <f>ROUND(I877*H877,2)</f>
        <v>0</v>
      </c>
      <c r="K877" s="207" t="s">
        <v>153</v>
      </c>
      <c r="L877" s="40"/>
      <c r="M877" s="212" t="s">
        <v>1</v>
      </c>
      <c r="N877" s="213" t="s">
        <v>47</v>
      </c>
      <c r="O877" s="72"/>
      <c r="P877" s="214">
        <f>O877*H877</f>
        <v>0</v>
      </c>
      <c r="Q877" s="214">
        <v>0</v>
      </c>
      <c r="R877" s="214">
        <f>Q877*H877</f>
        <v>0</v>
      </c>
      <c r="S877" s="214">
        <v>0</v>
      </c>
      <c r="T877" s="215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216" t="s">
        <v>245</v>
      </c>
      <c r="AT877" s="216" t="s">
        <v>150</v>
      </c>
      <c r="AU877" s="216" t="s">
        <v>92</v>
      </c>
      <c r="AY877" s="18" t="s">
        <v>148</v>
      </c>
      <c r="BE877" s="217">
        <f>IF(N877="základní",J877,0)</f>
        <v>0</v>
      </c>
      <c r="BF877" s="217">
        <f>IF(N877="snížená",J877,0)</f>
        <v>0</v>
      </c>
      <c r="BG877" s="217">
        <f>IF(N877="zákl. přenesená",J877,0)</f>
        <v>0</v>
      </c>
      <c r="BH877" s="217">
        <f>IF(N877="sníž. přenesená",J877,0)</f>
        <v>0</v>
      </c>
      <c r="BI877" s="217">
        <f>IF(N877="nulová",J877,0)</f>
        <v>0</v>
      </c>
      <c r="BJ877" s="18" t="s">
        <v>90</v>
      </c>
      <c r="BK877" s="217">
        <f>ROUND(I877*H877,2)</f>
        <v>0</v>
      </c>
      <c r="BL877" s="18" t="s">
        <v>245</v>
      </c>
      <c r="BM877" s="216" t="s">
        <v>747</v>
      </c>
    </row>
    <row r="878" spans="1:65" s="12" customFormat="1" ht="22.9" customHeight="1">
      <c r="B878" s="189"/>
      <c r="C878" s="190"/>
      <c r="D878" s="191" t="s">
        <v>81</v>
      </c>
      <c r="E878" s="203" t="s">
        <v>748</v>
      </c>
      <c r="F878" s="203" t="s">
        <v>749</v>
      </c>
      <c r="G878" s="190"/>
      <c r="H878" s="190"/>
      <c r="I878" s="193"/>
      <c r="J878" s="204">
        <f>BK878</f>
        <v>0</v>
      </c>
      <c r="K878" s="190"/>
      <c r="L878" s="195"/>
      <c r="M878" s="196"/>
      <c r="N878" s="197"/>
      <c r="O878" s="197"/>
      <c r="P878" s="198">
        <f>SUM(P879:P886)</f>
        <v>0</v>
      </c>
      <c r="Q878" s="197"/>
      <c r="R878" s="198">
        <f>SUM(R879:R886)</f>
        <v>0</v>
      </c>
      <c r="S878" s="197"/>
      <c r="T878" s="199">
        <f>SUM(T879:T886)</f>
        <v>0</v>
      </c>
      <c r="AR878" s="200" t="s">
        <v>92</v>
      </c>
      <c r="AT878" s="201" t="s">
        <v>81</v>
      </c>
      <c r="AU878" s="201" t="s">
        <v>90</v>
      </c>
      <c r="AY878" s="200" t="s">
        <v>148</v>
      </c>
      <c r="BK878" s="202">
        <f>SUM(BK879:BK886)</f>
        <v>0</v>
      </c>
    </row>
    <row r="879" spans="1:65" s="2" customFormat="1" ht="16.5" customHeight="1">
      <c r="A879" s="35"/>
      <c r="B879" s="36"/>
      <c r="C879" s="205" t="s">
        <v>750</v>
      </c>
      <c r="D879" s="205" t="s">
        <v>150</v>
      </c>
      <c r="E879" s="206" t="s">
        <v>751</v>
      </c>
      <c r="F879" s="207" t="s">
        <v>752</v>
      </c>
      <c r="G879" s="208" t="s">
        <v>168</v>
      </c>
      <c r="H879" s="209">
        <v>1</v>
      </c>
      <c r="I879" s="210"/>
      <c r="J879" s="211">
        <f>ROUND(I879*H879,2)</f>
        <v>0</v>
      </c>
      <c r="K879" s="207" t="s">
        <v>153</v>
      </c>
      <c r="L879" s="40"/>
      <c r="M879" s="212" t="s">
        <v>1</v>
      </c>
      <c r="N879" s="213" t="s">
        <v>47</v>
      </c>
      <c r="O879" s="72"/>
      <c r="P879" s="214">
        <f>O879*H879</f>
        <v>0</v>
      </c>
      <c r="Q879" s="214">
        <v>0</v>
      </c>
      <c r="R879" s="214">
        <f>Q879*H879</f>
        <v>0</v>
      </c>
      <c r="S879" s="214">
        <v>0</v>
      </c>
      <c r="T879" s="215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16" t="s">
        <v>245</v>
      </c>
      <c r="AT879" s="216" t="s">
        <v>150</v>
      </c>
      <c r="AU879" s="216" t="s">
        <v>92</v>
      </c>
      <c r="AY879" s="18" t="s">
        <v>148</v>
      </c>
      <c r="BE879" s="217">
        <f>IF(N879="základní",J879,0)</f>
        <v>0</v>
      </c>
      <c r="BF879" s="217">
        <f>IF(N879="snížená",J879,0)</f>
        <v>0</v>
      </c>
      <c r="BG879" s="217">
        <f>IF(N879="zákl. přenesená",J879,0)</f>
        <v>0</v>
      </c>
      <c r="BH879" s="217">
        <f>IF(N879="sníž. přenesená",J879,0)</f>
        <v>0</v>
      </c>
      <c r="BI879" s="217">
        <f>IF(N879="nulová",J879,0)</f>
        <v>0</v>
      </c>
      <c r="BJ879" s="18" t="s">
        <v>90</v>
      </c>
      <c r="BK879" s="217">
        <f>ROUND(I879*H879,2)</f>
        <v>0</v>
      </c>
      <c r="BL879" s="18" t="s">
        <v>245</v>
      </c>
      <c r="BM879" s="216" t="s">
        <v>753</v>
      </c>
    </row>
    <row r="880" spans="1:65" s="13" customFormat="1" ht="11.25">
      <c r="B880" s="218"/>
      <c r="C880" s="219"/>
      <c r="D880" s="220" t="s">
        <v>156</v>
      </c>
      <c r="E880" s="221" t="s">
        <v>1</v>
      </c>
      <c r="F880" s="222" t="s">
        <v>157</v>
      </c>
      <c r="G880" s="219"/>
      <c r="H880" s="221" t="s">
        <v>1</v>
      </c>
      <c r="I880" s="223"/>
      <c r="J880" s="219"/>
      <c r="K880" s="219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156</v>
      </c>
      <c r="AU880" s="228" t="s">
        <v>92</v>
      </c>
      <c r="AV880" s="13" t="s">
        <v>90</v>
      </c>
      <c r="AW880" s="13" t="s">
        <v>36</v>
      </c>
      <c r="AX880" s="13" t="s">
        <v>82</v>
      </c>
      <c r="AY880" s="228" t="s">
        <v>148</v>
      </c>
    </row>
    <row r="881" spans="1:65" s="13" customFormat="1" ht="11.25">
      <c r="B881" s="218"/>
      <c r="C881" s="219"/>
      <c r="D881" s="220" t="s">
        <v>156</v>
      </c>
      <c r="E881" s="221" t="s">
        <v>1</v>
      </c>
      <c r="F881" s="222" t="s">
        <v>754</v>
      </c>
      <c r="G881" s="219"/>
      <c r="H881" s="221" t="s">
        <v>1</v>
      </c>
      <c r="I881" s="223"/>
      <c r="J881" s="219"/>
      <c r="K881" s="219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156</v>
      </c>
      <c r="AU881" s="228" t="s">
        <v>92</v>
      </c>
      <c r="AV881" s="13" t="s">
        <v>90</v>
      </c>
      <c r="AW881" s="13" t="s">
        <v>36</v>
      </c>
      <c r="AX881" s="13" t="s">
        <v>82</v>
      </c>
      <c r="AY881" s="228" t="s">
        <v>148</v>
      </c>
    </row>
    <row r="882" spans="1:65" s="13" customFormat="1" ht="11.25">
      <c r="B882" s="218"/>
      <c r="C882" s="219"/>
      <c r="D882" s="220" t="s">
        <v>156</v>
      </c>
      <c r="E882" s="221" t="s">
        <v>1</v>
      </c>
      <c r="F882" s="222" t="s">
        <v>361</v>
      </c>
      <c r="G882" s="219"/>
      <c r="H882" s="221" t="s">
        <v>1</v>
      </c>
      <c r="I882" s="223"/>
      <c r="J882" s="219"/>
      <c r="K882" s="219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156</v>
      </c>
      <c r="AU882" s="228" t="s">
        <v>92</v>
      </c>
      <c r="AV882" s="13" t="s">
        <v>90</v>
      </c>
      <c r="AW882" s="13" t="s">
        <v>36</v>
      </c>
      <c r="AX882" s="13" t="s">
        <v>82</v>
      </c>
      <c r="AY882" s="228" t="s">
        <v>148</v>
      </c>
    </row>
    <row r="883" spans="1:65" s="14" customFormat="1" ht="11.25">
      <c r="B883" s="229"/>
      <c r="C883" s="230"/>
      <c r="D883" s="220" t="s">
        <v>156</v>
      </c>
      <c r="E883" s="231" t="s">
        <v>1</v>
      </c>
      <c r="F883" s="232" t="s">
        <v>90</v>
      </c>
      <c r="G883" s="230"/>
      <c r="H883" s="233">
        <v>1</v>
      </c>
      <c r="I883" s="234"/>
      <c r="J883" s="230"/>
      <c r="K883" s="230"/>
      <c r="L883" s="235"/>
      <c r="M883" s="236"/>
      <c r="N883" s="237"/>
      <c r="O883" s="237"/>
      <c r="P883" s="237"/>
      <c r="Q883" s="237"/>
      <c r="R883" s="237"/>
      <c r="S883" s="237"/>
      <c r="T883" s="238"/>
      <c r="AT883" s="239" t="s">
        <v>156</v>
      </c>
      <c r="AU883" s="239" t="s">
        <v>92</v>
      </c>
      <c r="AV883" s="14" t="s">
        <v>92</v>
      </c>
      <c r="AW883" s="14" t="s">
        <v>36</v>
      </c>
      <c r="AX883" s="14" t="s">
        <v>82</v>
      </c>
      <c r="AY883" s="239" t="s">
        <v>148</v>
      </c>
    </row>
    <row r="884" spans="1:65" s="15" customFormat="1" ht="11.25">
      <c r="B884" s="240"/>
      <c r="C884" s="241"/>
      <c r="D884" s="220" t="s">
        <v>156</v>
      </c>
      <c r="E884" s="242" t="s">
        <v>1</v>
      </c>
      <c r="F884" s="243" t="s">
        <v>163</v>
      </c>
      <c r="G884" s="241"/>
      <c r="H884" s="244">
        <v>1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156</v>
      </c>
      <c r="AU884" s="250" t="s">
        <v>92</v>
      </c>
      <c r="AV884" s="15" t="s">
        <v>154</v>
      </c>
      <c r="AW884" s="15" t="s">
        <v>36</v>
      </c>
      <c r="AX884" s="15" t="s">
        <v>90</v>
      </c>
      <c r="AY884" s="250" t="s">
        <v>148</v>
      </c>
    </row>
    <row r="885" spans="1:65" s="2" customFormat="1" ht="24" customHeight="1">
      <c r="A885" s="35"/>
      <c r="B885" s="36"/>
      <c r="C885" s="205" t="s">
        <v>272</v>
      </c>
      <c r="D885" s="205" t="s">
        <v>150</v>
      </c>
      <c r="E885" s="206" t="s">
        <v>755</v>
      </c>
      <c r="F885" s="207" t="s">
        <v>756</v>
      </c>
      <c r="G885" s="208" t="s">
        <v>681</v>
      </c>
      <c r="H885" s="272"/>
      <c r="I885" s="210"/>
      <c r="J885" s="211">
        <f>ROUND(I885*H885,2)</f>
        <v>0</v>
      </c>
      <c r="K885" s="207" t="s">
        <v>153</v>
      </c>
      <c r="L885" s="40"/>
      <c r="M885" s="212" t="s">
        <v>1</v>
      </c>
      <c r="N885" s="213" t="s">
        <v>47</v>
      </c>
      <c r="O885" s="72"/>
      <c r="P885" s="214">
        <f>O885*H885</f>
        <v>0</v>
      </c>
      <c r="Q885" s="214">
        <v>0</v>
      </c>
      <c r="R885" s="214">
        <f>Q885*H885</f>
        <v>0</v>
      </c>
      <c r="S885" s="214">
        <v>0</v>
      </c>
      <c r="T885" s="215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16" t="s">
        <v>245</v>
      </c>
      <c r="AT885" s="216" t="s">
        <v>150</v>
      </c>
      <c r="AU885" s="216" t="s">
        <v>92</v>
      </c>
      <c r="AY885" s="18" t="s">
        <v>148</v>
      </c>
      <c r="BE885" s="217">
        <f>IF(N885="základní",J885,0)</f>
        <v>0</v>
      </c>
      <c r="BF885" s="217">
        <f>IF(N885="snížená",J885,0)</f>
        <v>0</v>
      </c>
      <c r="BG885" s="217">
        <f>IF(N885="zákl. přenesená",J885,0)</f>
        <v>0</v>
      </c>
      <c r="BH885" s="217">
        <f>IF(N885="sníž. přenesená",J885,0)</f>
        <v>0</v>
      </c>
      <c r="BI885" s="217">
        <f>IF(N885="nulová",J885,0)</f>
        <v>0</v>
      </c>
      <c r="BJ885" s="18" t="s">
        <v>90</v>
      </c>
      <c r="BK885" s="217">
        <f>ROUND(I885*H885,2)</f>
        <v>0</v>
      </c>
      <c r="BL885" s="18" t="s">
        <v>245</v>
      </c>
      <c r="BM885" s="216" t="s">
        <v>757</v>
      </c>
    </row>
    <row r="886" spans="1:65" s="2" customFormat="1" ht="24" customHeight="1">
      <c r="A886" s="35"/>
      <c r="B886" s="36"/>
      <c r="C886" s="205" t="s">
        <v>758</v>
      </c>
      <c r="D886" s="205" t="s">
        <v>150</v>
      </c>
      <c r="E886" s="206" t="s">
        <v>759</v>
      </c>
      <c r="F886" s="207" t="s">
        <v>760</v>
      </c>
      <c r="G886" s="208" t="s">
        <v>681</v>
      </c>
      <c r="H886" s="272"/>
      <c r="I886" s="210"/>
      <c r="J886" s="211">
        <f>ROUND(I886*H886,2)</f>
        <v>0</v>
      </c>
      <c r="K886" s="207" t="s">
        <v>153</v>
      </c>
      <c r="L886" s="40"/>
      <c r="M886" s="212" t="s">
        <v>1</v>
      </c>
      <c r="N886" s="213" t="s">
        <v>47</v>
      </c>
      <c r="O886" s="72"/>
      <c r="P886" s="214">
        <f>O886*H886</f>
        <v>0</v>
      </c>
      <c r="Q886" s="214">
        <v>0</v>
      </c>
      <c r="R886" s="214">
        <f>Q886*H886</f>
        <v>0</v>
      </c>
      <c r="S886" s="214">
        <v>0</v>
      </c>
      <c r="T886" s="215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16" t="s">
        <v>245</v>
      </c>
      <c r="AT886" s="216" t="s">
        <v>150</v>
      </c>
      <c r="AU886" s="216" t="s">
        <v>92</v>
      </c>
      <c r="AY886" s="18" t="s">
        <v>148</v>
      </c>
      <c r="BE886" s="217">
        <f>IF(N886="základní",J886,0)</f>
        <v>0</v>
      </c>
      <c r="BF886" s="217">
        <f>IF(N886="snížená",J886,0)</f>
        <v>0</v>
      </c>
      <c r="BG886" s="217">
        <f>IF(N886="zákl. přenesená",J886,0)</f>
        <v>0</v>
      </c>
      <c r="BH886" s="217">
        <f>IF(N886="sníž. přenesená",J886,0)</f>
        <v>0</v>
      </c>
      <c r="BI886" s="217">
        <f>IF(N886="nulová",J886,0)</f>
        <v>0</v>
      </c>
      <c r="BJ886" s="18" t="s">
        <v>90</v>
      </c>
      <c r="BK886" s="217">
        <f>ROUND(I886*H886,2)</f>
        <v>0</v>
      </c>
      <c r="BL886" s="18" t="s">
        <v>245</v>
      </c>
      <c r="BM886" s="216" t="s">
        <v>761</v>
      </c>
    </row>
    <row r="887" spans="1:65" s="12" customFormat="1" ht="22.9" customHeight="1">
      <c r="B887" s="189"/>
      <c r="C887" s="190"/>
      <c r="D887" s="191" t="s">
        <v>81</v>
      </c>
      <c r="E887" s="203" t="s">
        <v>762</v>
      </c>
      <c r="F887" s="203" t="s">
        <v>763</v>
      </c>
      <c r="G887" s="190"/>
      <c r="H887" s="190"/>
      <c r="I887" s="193"/>
      <c r="J887" s="204">
        <f>BK887</f>
        <v>0</v>
      </c>
      <c r="K887" s="190"/>
      <c r="L887" s="195"/>
      <c r="M887" s="196"/>
      <c r="N887" s="197"/>
      <c r="O887" s="197"/>
      <c r="P887" s="198">
        <f>SUM(P888:P895)</f>
        <v>0</v>
      </c>
      <c r="Q887" s="197"/>
      <c r="R887" s="198">
        <f>SUM(R888:R895)</f>
        <v>1.229334E-2</v>
      </c>
      <c r="S887" s="197"/>
      <c r="T887" s="199">
        <f>SUM(T888:T895)</f>
        <v>0</v>
      </c>
      <c r="AR887" s="200" t="s">
        <v>92</v>
      </c>
      <c r="AT887" s="201" t="s">
        <v>81</v>
      </c>
      <c r="AU887" s="201" t="s">
        <v>90</v>
      </c>
      <c r="AY887" s="200" t="s">
        <v>148</v>
      </c>
      <c r="BK887" s="202">
        <f>SUM(BK888:BK895)</f>
        <v>0</v>
      </c>
    </row>
    <row r="888" spans="1:65" s="2" customFormat="1" ht="16.5" customHeight="1">
      <c r="A888" s="35"/>
      <c r="B888" s="36"/>
      <c r="C888" s="205" t="s">
        <v>764</v>
      </c>
      <c r="D888" s="205" t="s">
        <v>150</v>
      </c>
      <c r="E888" s="206" t="s">
        <v>765</v>
      </c>
      <c r="F888" s="207" t="s">
        <v>766</v>
      </c>
      <c r="G888" s="208" t="s">
        <v>97</v>
      </c>
      <c r="H888" s="209">
        <v>0.99299999999999999</v>
      </c>
      <c r="I888" s="210"/>
      <c r="J888" s="211">
        <f>ROUND(I888*H888,2)</f>
        <v>0</v>
      </c>
      <c r="K888" s="207" t="s">
        <v>1</v>
      </c>
      <c r="L888" s="40"/>
      <c r="M888" s="212" t="s">
        <v>1</v>
      </c>
      <c r="N888" s="213" t="s">
        <v>47</v>
      </c>
      <c r="O888" s="72"/>
      <c r="P888" s="214">
        <f>O888*H888</f>
        <v>0</v>
      </c>
      <c r="Q888" s="214">
        <v>1.238E-2</v>
      </c>
      <c r="R888" s="214">
        <f>Q888*H888</f>
        <v>1.229334E-2</v>
      </c>
      <c r="S888" s="214">
        <v>0</v>
      </c>
      <c r="T888" s="215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6" t="s">
        <v>245</v>
      </c>
      <c r="AT888" s="216" t="s">
        <v>150</v>
      </c>
      <c r="AU888" s="216" t="s">
        <v>92</v>
      </c>
      <c r="AY888" s="18" t="s">
        <v>148</v>
      </c>
      <c r="BE888" s="217">
        <f>IF(N888="základní",J888,0)</f>
        <v>0</v>
      </c>
      <c r="BF888" s="217">
        <f>IF(N888="snížená",J888,0)</f>
        <v>0</v>
      </c>
      <c r="BG888" s="217">
        <f>IF(N888="zákl. přenesená",J888,0)</f>
        <v>0</v>
      </c>
      <c r="BH888" s="217">
        <f>IF(N888="sníž. přenesená",J888,0)</f>
        <v>0</v>
      </c>
      <c r="BI888" s="217">
        <f>IF(N888="nulová",J888,0)</f>
        <v>0</v>
      </c>
      <c r="BJ888" s="18" t="s">
        <v>90</v>
      </c>
      <c r="BK888" s="217">
        <f>ROUND(I888*H888,2)</f>
        <v>0</v>
      </c>
      <c r="BL888" s="18" t="s">
        <v>245</v>
      </c>
      <c r="BM888" s="216" t="s">
        <v>767</v>
      </c>
    </row>
    <row r="889" spans="1:65" s="13" customFormat="1" ht="11.25">
      <c r="B889" s="218"/>
      <c r="C889" s="219"/>
      <c r="D889" s="220" t="s">
        <v>156</v>
      </c>
      <c r="E889" s="221" t="s">
        <v>1</v>
      </c>
      <c r="F889" s="222" t="s">
        <v>157</v>
      </c>
      <c r="G889" s="219"/>
      <c r="H889" s="221" t="s">
        <v>1</v>
      </c>
      <c r="I889" s="223"/>
      <c r="J889" s="219"/>
      <c r="K889" s="219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156</v>
      </c>
      <c r="AU889" s="228" t="s">
        <v>92</v>
      </c>
      <c r="AV889" s="13" t="s">
        <v>90</v>
      </c>
      <c r="AW889" s="13" t="s">
        <v>36</v>
      </c>
      <c r="AX889" s="13" t="s">
        <v>82</v>
      </c>
      <c r="AY889" s="228" t="s">
        <v>148</v>
      </c>
    </row>
    <row r="890" spans="1:65" s="13" customFormat="1" ht="11.25">
      <c r="B890" s="218"/>
      <c r="C890" s="219"/>
      <c r="D890" s="220" t="s">
        <v>156</v>
      </c>
      <c r="E890" s="221" t="s">
        <v>1</v>
      </c>
      <c r="F890" s="222" t="s">
        <v>768</v>
      </c>
      <c r="G890" s="219"/>
      <c r="H890" s="221" t="s">
        <v>1</v>
      </c>
      <c r="I890" s="223"/>
      <c r="J890" s="219"/>
      <c r="K890" s="219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156</v>
      </c>
      <c r="AU890" s="228" t="s">
        <v>92</v>
      </c>
      <c r="AV890" s="13" t="s">
        <v>90</v>
      </c>
      <c r="AW890" s="13" t="s">
        <v>36</v>
      </c>
      <c r="AX890" s="13" t="s">
        <v>82</v>
      </c>
      <c r="AY890" s="228" t="s">
        <v>148</v>
      </c>
    </row>
    <row r="891" spans="1:65" s="13" customFormat="1" ht="11.25">
      <c r="B891" s="218"/>
      <c r="C891" s="219"/>
      <c r="D891" s="220" t="s">
        <v>156</v>
      </c>
      <c r="E891" s="221" t="s">
        <v>1</v>
      </c>
      <c r="F891" s="222" t="s">
        <v>493</v>
      </c>
      <c r="G891" s="219"/>
      <c r="H891" s="221" t="s">
        <v>1</v>
      </c>
      <c r="I891" s="223"/>
      <c r="J891" s="219"/>
      <c r="K891" s="219"/>
      <c r="L891" s="224"/>
      <c r="M891" s="225"/>
      <c r="N891" s="226"/>
      <c r="O891" s="226"/>
      <c r="P891" s="226"/>
      <c r="Q891" s="226"/>
      <c r="R891" s="226"/>
      <c r="S891" s="226"/>
      <c r="T891" s="227"/>
      <c r="AT891" s="228" t="s">
        <v>156</v>
      </c>
      <c r="AU891" s="228" t="s">
        <v>92</v>
      </c>
      <c r="AV891" s="13" t="s">
        <v>90</v>
      </c>
      <c r="AW891" s="13" t="s">
        <v>36</v>
      </c>
      <c r="AX891" s="13" t="s">
        <v>82</v>
      </c>
      <c r="AY891" s="228" t="s">
        <v>148</v>
      </c>
    </row>
    <row r="892" spans="1:65" s="14" customFormat="1" ht="11.25">
      <c r="B892" s="229"/>
      <c r="C892" s="230"/>
      <c r="D892" s="220" t="s">
        <v>156</v>
      </c>
      <c r="E892" s="231" t="s">
        <v>1</v>
      </c>
      <c r="F892" s="232" t="s">
        <v>769</v>
      </c>
      <c r="G892" s="230"/>
      <c r="H892" s="233">
        <v>0.99299999999999999</v>
      </c>
      <c r="I892" s="234"/>
      <c r="J892" s="230"/>
      <c r="K892" s="230"/>
      <c r="L892" s="235"/>
      <c r="M892" s="236"/>
      <c r="N892" s="237"/>
      <c r="O892" s="237"/>
      <c r="P892" s="237"/>
      <c r="Q892" s="237"/>
      <c r="R892" s="237"/>
      <c r="S892" s="237"/>
      <c r="T892" s="238"/>
      <c r="AT892" s="239" t="s">
        <v>156</v>
      </c>
      <c r="AU892" s="239" t="s">
        <v>92</v>
      </c>
      <c r="AV892" s="14" t="s">
        <v>92</v>
      </c>
      <c r="AW892" s="14" t="s">
        <v>36</v>
      </c>
      <c r="AX892" s="14" t="s">
        <v>82</v>
      </c>
      <c r="AY892" s="239" t="s">
        <v>148</v>
      </c>
    </row>
    <row r="893" spans="1:65" s="15" customFormat="1" ht="11.25">
      <c r="B893" s="240"/>
      <c r="C893" s="241"/>
      <c r="D893" s="220" t="s">
        <v>156</v>
      </c>
      <c r="E893" s="242" t="s">
        <v>1</v>
      </c>
      <c r="F893" s="243" t="s">
        <v>163</v>
      </c>
      <c r="G893" s="241"/>
      <c r="H893" s="244">
        <v>0.99299999999999999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156</v>
      </c>
      <c r="AU893" s="250" t="s">
        <v>92</v>
      </c>
      <c r="AV893" s="15" t="s">
        <v>154</v>
      </c>
      <c r="AW893" s="15" t="s">
        <v>36</v>
      </c>
      <c r="AX893" s="15" t="s">
        <v>90</v>
      </c>
      <c r="AY893" s="250" t="s">
        <v>148</v>
      </c>
    </row>
    <row r="894" spans="1:65" s="2" customFormat="1" ht="24" customHeight="1">
      <c r="A894" s="35"/>
      <c r="B894" s="36"/>
      <c r="C894" s="205" t="s">
        <v>770</v>
      </c>
      <c r="D894" s="205" t="s">
        <v>150</v>
      </c>
      <c r="E894" s="206" t="s">
        <v>771</v>
      </c>
      <c r="F894" s="207" t="s">
        <v>772</v>
      </c>
      <c r="G894" s="208" t="s">
        <v>681</v>
      </c>
      <c r="H894" s="272"/>
      <c r="I894" s="210"/>
      <c r="J894" s="211">
        <f>ROUND(I894*H894,2)</f>
        <v>0</v>
      </c>
      <c r="K894" s="207" t="s">
        <v>153</v>
      </c>
      <c r="L894" s="40"/>
      <c r="M894" s="212" t="s">
        <v>1</v>
      </c>
      <c r="N894" s="213" t="s">
        <v>47</v>
      </c>
      <c r="O894" s="72"/>
      <c r="P894" s="214">
        <f>O894*H894</f>
        <v>0</v>
      </c>
      <c r="Q894" s="214">
        <v>0</v>
      </c>
      <c r="R894" s="214">
        <f>Q894*H894</f>
        <v>0</v>
      </c>
      <c r="S894" s="214">
        <v>0</v>
      </c>
      <c r="T894" s="215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216" t="s">
        <v>245</v>
      </c>
      <c r="AT894" s="216" t="s">
        <v>150</v>
      </c>
      <c r="AU894" s="216" t="s">
        <v>92</v>
      </c>
      <c r="AY894" s="18" t="s">
        <v>148</v>
      </c>
      <c r="BE894" s="217">
        <f>IF(N894="základní",J894,0)</f>
        <v>0</v>
      </c>
      <c r="BF894" s="217">
        <f>IF(N894="snížená",J894,0)</f>
        <v>0</v>
      </c>
      <c r="BG894" s="217">
        <f>IF(N894="zákl. přenesená",J894,0)</f>
        <v>0</v>
      </c>
      <c r="BH894" s="217">
        <f>IF(N894="sníž. přenesená",J894,0)</f>
        <v>0</v>
      </c>
      <c r="BI894" s="217">
        <f>IF(N894="nulová",J894,0)</f>
        <v>0</v>
      </c>
      <c r="BJ894" s="18" t="s">
        <v>90</v>
      </c>
      <c r="BK894" s="217">
        <f>ROUND(I894*H894,2)</f>
        <v>0</v>
      </c>
      <c r="BL894" s="18" t="s">
        <v>245</v>
      </c>
      <c r="BM894" s="216" t="s">
        <v>773</v>
      </c>
    </row>
    <row r="895" spans="1:65" s="2" customFormat="1" ht="36" customHeight="1">
      <c r="A895" s="35"/>
      <c r="B895" s="36"/>
      <c r="C895" s="205" t="s">
        <v>774</v>
      </c>
      <c r="D895" s="205" t="s">
        <v>150</v>
      </c>
      <c r="E895" s="206" t="s">
        <v>775</v>
      </c>
      <c r="F895" s="207" t="s">
        <v>776</v>
      </c>
      <c r="G895" s="208" t="s">
        <v>681</v>
      </c>
      <c r="H895" s="272"/>
      <c r="I895" s="210"/>
      <c r="J895" s="211">
        <f>ROUND(I895*H895,2)</f>
        <v>0</v>
      </c>
      <c r="K895" s="207" t="s">
        <v>153</v>
      </c>
      <c r="L895" s="40"/>
      <c r="M895" s="212" t="s">
        <v>1</v>
      </c>
      <c r="N895" s="213" t="s">
        <v>47</v>
      </c>
      <c r="O895" s="72"/>
      <c r="P895" s="214">
        <f>O895*H895</f>
        <v>0</v>
      </c>
      <c r="Q895" s="214">
        <v>0</v>
      </c>
      <c r="R895" s="214">
        <f>Q895*H895</f>
        <v>0</v>
      </c>
      <c r="S895" s="214">
        <v>0</v>
      </c>
      <c r="T895" s="215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16" t="s">
        <v>245</v>
      </c>
      <c r="AT895" s="216" t="s">
        <v>150</v>
      </c>
      <c r="AU895" s="216" t="s">
        <v>92</v>
      </c>
      <c r="AY895" s="18" t="s">
        <v>148</v>
      </c>
      <c r="BE895" s="217">
        <f>IF(N895="základní",J895,0)</f>
        <v>0</v>
      </c>
      <c r="BF895" s="217">
        <f>IF(N895="snížená",J895,0)</f>
        <v>0</v>
      </c>
      <c r="BG895" s="217">
        <f>IF(N895="zákl. přenesená",J895,0)</f>
        <v>0</v>
      </c>
      <c r="BH895" s="217">
        <f>IF(N895="sníž. přenesená",J895,0)</f>
        <v>0</v>
      </c>
      <c r="BI895" s="217">
        <f>IF(N895="nulová",J895,0)</f>
        <v>0</v>
      </c>
      <c r="BJ895" s="18" t="s">
        <v>90</v>
      </c>
      <c r="BK895" s="217">
        <f>ROUND(I895*H895,2)</f>
        <v>0</v>
      </c>
      <c r="BL895" s="18" t="s">
        <v>245</v>
      </c>
      <c r="BM895" s="216" t="s">
        <v>777</v>
      </c>
    </row>
    <row r="896" spans="1:65" s="12" customFormat="1" ht="22.9" customHeight="1">
      <c r="B896" s="189"/>
      <c r="C896" s="190"/>
      <c r="D896" s="191" t="s">
        <v>81</v>
      </c>
      <c r="E896" s="203" t="s">
        <v>778</v>
      </c>
      <c r="F896" s="203" t="s">
        <v>779</v>
      </c>
      <c r="G896" s="190"/>
      <c r="H896" s="190"/>
      <c r="I896" s="193"/>
      <c r="J896" s="204">
        <f>BK896</f>
        <v>0</v>
      </c>
      <c r="K896" s="190"/>
      <c r="L896" s="195"/>
      <c r="M896" s="196"/>
      <c r="N896" s="197"/>
      <c r="O896" s="197"/>
      <c r="P896" s="198">
        <f>SUM(P897:P931)</f>
        <v>0</v>
      </c>
      <c r="Q896" s="197"/>
      <c r="R896" s="198">
        <f>SUM(R897:R931)</f>
        <v>0.19422999999999999</v>
      </c>
      <c r="S896" s="197"/>
      <c r="T896" s="199">
        <f>SUM(T897:T931)</f>
        <v>0.14898</v>
      </c>
      <c r="AR896" s="200" t="s">
        <v>92</v>
      </c>
      <c r="AT896" s="201" t="s">
        <v>81</v>
      </c>
      <c r="AU896" s="201" t="s">
        <v>90</v>
      </c>
      <c r="AY896" s="200" t="s">
        <v>148</v>
      </c>
      <c r="BK896" s="202">
        <f>SUM(BK897:BK931)</f>
        <v>0</v>
      </c>
    </row>
    <row r="897" spans="1:65" s="2" customFormat="1" ht="24" customHeight="1">
      <c r="A897" s="35"/>
      <c r="B897" s="36"/>
      <c r="C897" s="205" t="s">
        <v>780</v>
      </c>
      <c r="D897" s="205" t="s">
        <v>150</v>
      </c>
      <c r="E897" s="206" t="s">
        <v>781</v>
      </c>
      <c r="F897" s="207" t="s">
        <v>782</v>
      </c>
      <c r="G897" s="208" t="s">
        <v>236</v>
      </c>
      <c r="H897" s="209">
        <v>78</v>
      </c>
      <c r="I897" s="210"/>
      <c r="J897" s="211">
        <f>ROUND(I897*H897,2)</f>
        <v>0</v>
      </c>
      <c r="K897" s="207" t="s">
        <v>153</v>
      </c>
      <c r="L897" s="40"/>
      <c r="M897" s="212" t="s">
        <v>1</v>
      </c>
      <c r="N897" s="213" t="s">
        <v>47</v>
      </c>
      <c r="O897" s="72"/>
      <c r="P897" s="214">
        <f>O897*H897</f>
        <v>0</v>
      </c>
      <c r="Q897" s="214">
        <v>0</v>
      </c>
      <c r="R897" s="214">
        <f>Q897*H897</f>
        <v>0</v>
      </c>
      <c r="S897" s="214">
        <v>1.91E-3</v>
      </c>
      <c r="T897" s="215">
        <f>S897*H897</f>
        <v>0.14898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16" t="s">
        <v>245</v>
      </c>
      <c r="AT897" s="216" t="s">
        <v>150</v>
      </c>
      <c r="AU897" s="216" t="s">
        <v>92</v>
      </c>
      <c r="AY897" s="18" t="s">
        <v>148</v>
      </c>
      <c r="BE897" s="217">
        <f>IF(N897="základní",J897,0)</f>
        <v>0</v>
      </c>
      <c r="BF897" s="217">
        <f>IF(N897="snížená",J897,0)</f>
        <v>0</v>
      </c>
      <c r="BG897" s="217">
        <f>IF(N897="zákl. přenesená",J897,0)</f>
        <v>0</v>
      </c>
      <c r="BH897" s="217">
        <f>IF(N897="sníž. přenesená",J897,0)</f>
        <v>0</v>
      </c>
      <c r="BI897" s="217">
        <f>IF(N897="nulová",J897,0)</f>
        <v>0</v>
      </c>
      <c r="BJ897" s="18" t="s">
        <v>90</v>
      </c>
      <c r="BK897" s="217">
        <f>ROUND(I897*H897,2)</f>
        <v>0</v>
      </c>
      <c r="BL897" s="18" t="s">
        <v>245</v>
      </c>
      <c r="BM897" s="216" t="s">
        <v>783</v>
      </c>
    </row>
    <row r="898" spans="1:65" s="13" customFormat="1" ht="11.25">
      <c r="B898" s="218"/>
      <c r="C898" s="219"/>
      <c r="D898" s="220" t="s">
        <v>156</v>
      </c>
      <c r="E898" s="221" t="s">
        <v>1</v>
      </c>
      <c r="F898" s="222" t="s">
        <v>157</v>
      </c>
      <c r="G898" s="219"/>
      <c r="H898" s="221" t="s">
        <v>1</v>
      </c>
      <c r="I898" s="223"/>
      <c r="J898" s="219"/>
      <c r="K898" s="219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156</v>
      </c>
      <c r="AU898" s="228" t="s">
        <v>92</v>
      </c>
      <c r="AV898" s="13" t="s">
        <v>90</v>
      </c>
      <c r="AW898" s="13" t="s">
        <v>36</v>
      </c>
      <c r="AX898" s="13" t="s">
        <v>82</v>
      </c>
      <c r="AY898" s="228" t="s">
        <v>148</v>
      </c>
    </row>
    <row r="899" spans="1:65" s="13" customFormat="1" ht="11.25">
      <c r="B899" s="218"/>
      <c r="C899" s="219"/>
      <c r="D899" s="220" t="s">
        <v>156</v>
      </c>
      <c r="E899" s="221" t="s">
        <v>1</v>
      </c>
      <c r="F899" s="222" t="s">
        <v>492</v>
      </c>
      <c r="G899" s="219"/>
      <c r="H899" s="221" t="s">
        <v>1</v>
      </c>
      <c r="I899" s="223"/>
      <c r="J899" s="219"/>
      <c r="K899" s="219"/>
      <c r="L899" s="224"/>
      <c r="M899" s="225"/>
      <c r="N899" s="226"/>
      <c r="O899" s="226"/>
      <c r="P899" s="226"/>
      <c r="Q899" s="226"/>
      <c r="R899" s="226"/>
      <c r="S899" s="226"/>
      <c r="T899" s="227"/>
      <c r="AT899" s="228" t="s">
        <v>156</v>
      </c>
      <c r="AU899" s="228" t="s">
        <v>92</v>
      </c>
      <c r="AV899" s="13" t="s">
        <v>90</v>
      </c>
      <c r="AW899" s="13" t="s">
        <v>36</v>
      </c>
      <c r="AX899" s="13" t="s">
        <v>82</v>
      </c>
      <c r="AY899" s="228" t="s">
        <v>148</v>
      </c>
    </row>
    <row r="900" spans="1:65" s="14" customFormat="1" ht="11.25">
      <c r="B900" s="229"/>
      <c r="C900" s="230"/>
      <c r="D900" s="220" t="s">
        <v>156</v>
      </c>
      <c r="E900" s="231" t="s">
        <v>1</v>
      </c>
      <c r="F900" s="232" t="s">
        <v>784</v>
      </c>
      <c r="G900" s="230"/>
      <c r="H900" s="233">
        <v>20</v>
      </c>
      <c r="I900" s="234"/>
      <c r="J900" s="230"/>
      <c r="K900" s="230"/>
      <c r="L900" s="235"/>
      <c r="M900" s="236"/>
      <c r="N900" s="237"/>
      <c r="O900" s="237"/>
      <c r="P900" s="237"/>
      <c r="Q900" s="237"/>
      <c r="R900" s="237"/>
      <c r="S900" s="237"/>
      <c r="T900" s="238"/>
      <c r="AT900" s="239" t="s">
        <v>156</v>
      </c>
      <c r="AU900" s="239" t="s">
        <v>92</v>
      </c>
      <c r="AV900" s="14" t="s">
        <v>92</v>
      </c>
      <c r="AW900" s="14" t="s">
        <v>36</v>
      </c>
      <c r="AX900" s="14" t="s">
        <v>82</v>
      </c>
      <c r="AY900" s="239" t="s">
        <v>148</v>
      </c>
    </row>
    <row r="901" spans="1:65" s="14" customFormat="1" ht="11.25">
      <c r="B901" s="229"/>
      <c r="C901" s="230"/>
      <c r="D901" s="220" t="s">
        <v>156</v>
      </c>
      <c r="E901" s="231" t="s">
        <v>1</v>
      </c>
      <c r="F901" s="232" t="s">
        <v>785</v>
      </c>
      <c r="G901" s="230"/>
      <c r="H901" s="233">
        <v>25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AT901" s="239" t="s">
        <v>156</v>
      </c>
      <c r="AU901" s="239" t="s">
        <v>92</v>
      </c>
      <c r="AV901" s="14" t="s">
        <v>92</v>
      </c>
      <c r="AW901" s="14" t="s">
        <v>36</v>
      </c>
      <c r="AX901" s="14" t="s">
        <v>82</v>
      </c>
      <c r="AY901" s="239" t="s">
        <v>148</v>
      </c>
    </row>
    <row r="902" spans="1:65" s="14" customFormat="1" ht="11.25">
      <c r="B902" s="229"/>
      <c r="C902" s="230"/>
      <c r="D902" s="220" t="s">
        <v>156</v>
      </c>
      <c r="E902" s="231" t="s">
        <v>1</v>
      </c>
      <c r="F902" s="232" t="s">
        <v>786</v>
      </c>
      <c r="G902" s="230"/>
      <c r="H902" s="233">
        <v>13</v>
      </c>
      <c r="I902" s="234"/>
      <c r="J902" s="230"/>
      <c r="K902" s="230"/>
      <c r="L902" s="235"/>
      <c r="M902" s="236"/>
      <c r="N902" s="237"/>
      <c r="O902" s="237"/>
      <c r="P902" s="237"/>
      <c r="Q902" s="237"/>
      <c r="R902" s="237"/>
      <c r="S902" s="237"/>
      <c r="T902" s="238"/>
      <c r="AT902" s="239" t="s">
        <v>156</v>
      </c>
      <c r="AU902" s="239" t="s">
        <v>92</v>
      </c>
      <c r="AV902" s="14" t="s">
        <v>92</v>
      </c>
      <c r="AW902" s="14" t="s">
        <v>36</v>
      </c>
      <c r="AX902" s="14" t="s">
        <v>82</v>
      </c>
      <c r="AY902" s="239" t="s">
        <v>148</v>
      </c>
    </row>
    <row r="903" spans="1:65" s="14" customFormat="1" ht="11.25">
      <c r="B903" s="229"/>
      <c r="C903" s="230"/>
      <c r="D903" s="220" t="s">
        <v>156</v>
      </c>
      <c r="E903" s="231" t="s">
        <v>1</v>
      </c>
      <c r="F903" s="232" t="s">
        <v>787</v>
      </c>
      <c r="G903" s="230"/>
      <c r="H903" s="233">
        <v>20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AT903" s="239" t="s">
        <v>156</v>
      </c>
      <c r="AU903" s="239" t="s">
        <v>92</v>
      </c>
      <c r="AV903" s="14" t="s">
        <v>92</v>
      </c>
      <c r="AW903" s="14" t="s">
        <v>36</v>
      </c>
      <c r="AX903" s="14" t="s">
        <v>82</v>
      </c>
      <c r="AY903" s="239" t="s">
        <v>148</v>
      </c>
    </row>
    <row r="904" spans="1:65" s="15" customFormat="1" ht="11.25">
      <c r="B904" s="240"/>
      <c r="C904" s="241"/>
      <c r="D904" s="220" t="s">
        <v>156</v>
      </c>
      <c r="E904" s="242" t="s">
        <v>1</v>
      </c>
      <c r="F904" s="243" t="s">
        <v>163</v>
      </c>
      <c r="G904" s="241"/>
      <c r="H904" s="244">
        <v>78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AT904" s="250" t="s">
        <v>156</v>
      </c>
      <c r="AU904" s="250" t="s">
        <v>92</v>
      </c>
      <c r="AV904" s="15" t="s">
        <v>154</v>
      </c>
      <c r="AW904" s="15" t="s">
        <v>36</v>
      </c>
      <c r="AX904" s="15" t="s">
        <v>90</v>
      </c>
      <c r="AY904" s="250" t="s">
        <v>148</v>
      </c>
    </row>
    <row r="905" spans="1:65" s="2" customFormat="1" ht="24" customHeight="1">
      <c r="A905" s="35"/>
      <c r="B905" s="36"/>
      <c r="C905" s="205" t="s">
        <v>788</v>
      </c>
      <c r="D905" s="205" t="s">
        <v>150</v>
      </c>
      <c r="E905" s="206" t="s">
        <v>789</v>
      </c>
      <c r="F905" s="207" t="s">
        <v>790</v>
      </c>
      <c r="G905" s="208" t="s">
        <v>236</v>
      </c>
      <c r="H905" s="209">
        <v>20</v>
      </c>
      <c r="I905" s="210"/>
      <c r="J905" s="211">
        <f>ROUND(I905*H905,2)</f>
        <v>0</v>
      </c>
      <c r="K905" s="207" t="s">
        <v>153</v>
      </c>
      <c r="L905" s="40"/>
      <c r="M905" s="212" t="s">
        <v>1</v>
      </c>
      <c r="N905" s="213" t="s">
        <v>47</v>
      </c>
      <c r="O905" s="72"/>
      <c r="P905" s="214">
        <f>O905*H905</f>
        <v>0</v>
      </c>
      <c r="Q905" s="214">
        <v>2.2399999999999998E-3</v>
      </c>
      <c r="R905" s="214">
        <f>Q905*H905</f>
        <v>4.4799999999999993E-2</v>
      </c>
      <c r="S905" s="214">
        <v>0</v>
      </c>
      <c r="T905" s="215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216" t="s">
        <v>245</v>
      </c>
      <c r="AT905" s="216" t="s">
        <v>150</v>
      </c>
      <c r="AU905" s="216" t="s">
        <v>92</v>
      </c>
      <c r="AY905" s="18" t="s">
        <v>148</v>
      </c>
      <c r="BE905" s="217">
        <f>IF(N905="základní",J905,0)</f>
        <v>0</v>
      </c>
      <c r="BF905" s="217">
        <f>IF(N905="snížená",J905,0)</f>
        <v>0</v>
      </c>
      <c r="BG905" s="217">
        <f>IF(N905="zákl. přenesená",J905,0)</f>
        <v>0</v>
      </c>
      <c r="BH905" s="217">
        <f>IF(N905="sníž. přenesená",J905,0)</f>
        <v>0</v>
      </c>
      <c r="BI905" s="217">
        <f>IF(N905="nulová",J905,0)</f>
        <v>0</v>
      </c>
      <c r="BJ905" s="18" t="s">
        <v>90</v>
      </c>
      <c r="BK905" s="217">
        <f>ROUND(I905*H905,2)</f>
        <v>0</v>
      </c>
      <c r="BL905" s="18" t="s">
        <v>245</v>
      </c>
      <c r="BM905" s="216" t="s">
        <v>791</v>
      </c>
    </row>
    <row r="906" spans="1:65" s="13" customFormat="1" ht="11.25">
      <c r="B906" s="218"/>
      <c r="C906" s="219"/>
      <c r="D906" s="220" t="s">
        <v>156</v>
      </c>
      <c r="E906" s="221" t="s">
        <v>1</v>
      </c>
      <c r="F906" s="222" t="s">
        <v>157</v>
      </c>
      <c r="G906" s="219"/>
      <c r="H906" s="221" t="s">
        <v>1</v>
      </c>
      <c r="I906" s="223"/>
      <c r="J906" s="219"/>
      <c r="K906" s="219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156</v>
      </c>
      <c r="AU906" s="228" t="s">
        <v>92</v>
      </c>
      <c r="AV906" s="13" t="s">
        <v>90</v>
      </c>
      <c r="AW906" s="13" t="s">
        <v>36</v>
      </c>
      <c r="AX906" s="13" t="s">
        <v>82</v>
      </c>
      <c r="AY906" s="228" t="s">
        <v>148</v>
      </c>
    </row>
    <row r="907" spans="1:65" s="13" customFormat="1" ht="11.25">
      <c r="B907" s="218"/>
      <c r="C907" s="219"/>
      <c r="D907" s="220" t="s">
        <v>156</v>
      </c>
      <c r="E907" s="221" t="s">
        <v>1</v>
      </c>
      <c r="F907" s="222" t="s">
        <v>792</v>
      </c>
      <c r="G907" s="219"/>
      <c r="H907" s="221" t="s">
        <v>1</v>
      </c>
      <c r="I907" s="223"/>
      <c r="J907" s="219"/>
      <c r="K907" s="219"/>
      <c r="L907" s="224"/>
      <c r="M907" s="225"/>
      <c r="N907" s="226"/>
      <c r="O907" s="226"/>
      <c r="P907" s="226"/>
      <c r="Q907" s="226"/>
      <c r="R907" s="226"/>
      <c r="S907" s="226"/>
      <c r="T907" s="227"/>
      <c r="AT907" s="228" t="s">
        <v>156</v>
      </c>
      <c r="AU907" s="228" t="s">
        <v>92</v>
      </c>
      <c r="AV907" s="13" t="s">
        <v>90</v>
      </c>
      <c r="AW907" s="13" t="s">
        <v>36</v>
      </c>
      <c r="AX907" s="13" t="s">
        <v>82</v>
      </c>
      <c r="AY907" s="228" t="s">
        <v>148</v>
      </c>
    </row>
    <row r="908" spans="1:65" s="13" customFormat="1" ht="11.25">
      <c r="B908" s="218"/>
      <c r="C908" s="219"/>
      <c r="D908" s="220" t="s">
        <v>156</v>
      </c>
      <c r="E908" s="221" t="s">
        <v>1</v>
      </c>
      <c r="F908" s="222" t="s">
        <v>793</v>
      </c>
      <c r="G908" s="219"/>
      <c r="H908" s="221" t="s">
        <v>1</v>
      </c>
      <c r="I908" s="223"/>
      <c r="J908" s="219"/>
      <c r="K908" s="219"/>
      <c r="L908" s="224"/>
      <c r="M908" s="225"/>
      <c r="N908" s="226"/>
      <c r="O908" s="226"/>
      <c r="P908" s="226"/>
      <c r="Q908" s="226"/>
      <c r="R908" s="226"/>
      <c r="S908" s="226"/>
      <c r="T908" s="227"/>
      <c r="AT908" s="228" t="s">
        <v>156</v>
      </c>
      <c r="AU908" s="228" t="s">
        <v>92</v>
      </c>
      <c r="AV908" s="13" t="s">
        <v>90</v>
      </c>
      <c r="AW908" s="13" t="s">
        <v>36</v>
      </c>
      <c r="AX908" s="13" t="s">
        <v>82</v>
      </c>
      <c r="AY908" s="228" t="s">
        <v>148</v>
      </c>
    </row>
    <row r="909" spans="1:65" s="14" customFormat="1" ht="11.25">
      <c r="B909" s="229"/>
      <c r="C909" s="230"/>
      <c r="D909" s="220" t="s">
        <v>156</v>
      </c>
      <c r="E909" s="231" t="s">
        <v>1</v>
      </c>
      <c r="F909" s="232" t="s">
        <v>784</v>
      </c>
      <c r="G909" s="230"/>
      <c r="H909" s="233">
        <v>20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AT909" s="239" t="s">
        <v>156</v>
      </c>
      <c r="AU909" s="239" t="s">
        <v>92</v>
      </c>
      <c r="AV909" s="14" t="s">
        <v>92</v>
      </c>
      <c r="AW909" s="14" t="s">
        <v>36</v>
      </c>
      <c r="AX909" s="14" t="s">
        <v>82</v>
      </c>
      <c r="AY909" s="239" t="s">
        <v>148</v>
      </c>
    </row>
    <row r="910" spans="1:65" s="15" customFormat="1" ht="11.25">
      <c r="B910" s="240"/>
      <c r="C910" s="241"/>
      <c r="D910" s="220" t="s">
        <v>156</v>
      </c>
      <c r="E910" s="242" t="s">
        <v>1</v>
      </c>
      <c r="F910" s="243" t="s">
        <v>163</v>
      </c>
      <c r="G910" s="241"/>
      <c r="H910" s="244">
        <v>20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AT910" s="250" t="s">
        <v>156</v>
      </c>
      <c r="AU910" s="250" t="s">
        <v>92</v>
      </c>
      <c r="AV910" s="15" t="s">
        <v>154</v>
      </c>
      <c r="AW910" s="15" t="s">
        <v>36</v>
      </c>
      <c r="AX910" s="15" t="s">
        <v>90</v>
      </c>
      <c r="AY910" s="250" t="s">
        <v>148</v>
      </c>
    </row>
    <row r="911" spans="1:65" s="2" customFormat="1" ht="24" customHeight="1">
      <c r="A911" s="35"/>
      <c r="B911" s="36"/>
      <c r="C911" s="205" t="s">
        <v>794</v>
      </c>
      <c r="D911" s="205" t="s">
        <v>150</v>
      </c>
      <c r="E911" s="206" t="s">
        <v>795</v>
      </c>
      <c r="F911" s="207" t="s">
        <v>796</v>
      </c>
      <c r="G911" s="208" t="s">
        <v>236</v>
      </c>
      <c r="H911" s="209">
        <v>25</v>
      </c>
      <c r="I911" s="210"/>
      <c r="J911" s="211">
        <f>ROUND(I911*H911,2)</f>
        <v>0</v>
      </c>
      <c r="K911" s="207" t="s">
        <v>1</v>
      </c>
      <c r="L911" s="40"/>
      <c r="M911" s="212" t="s">
        <v>1</v>
      </c>
      <c r="N911" s="213" t="s">
        <v>47</v>
      </c>
      <c r="O911" s="72"/>
      <c r="P911" s="214">
        <f>O911*H911</f>
        <v>0</v>
      </c>
      <c r="Q911" s="214">
        <v>2.2399999999999998E-3</v>
      </c>
      <c r="R911" s="214">
        <f>Q911*H911</f>
        <v>5.5999999999999994E-2</v>
      </c>
      <c r="S911" s="214">
        <v>0</v>
      </c>
      <c r="T911" s="215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16" t="s">
        <v>245</v>
      </c>
      <c r="AT911" s="216" t="s">
        <v>150</v>
      </c>
      <c r="AU911" s="216" t="s">
        <v>92</v>
      </c>
      <c r="AY911" s="18" t="s">
        <v>148</v>
      </c>
      <c r="BE911" s="217">
        <f>IF(N911="základní",J911,0)</f>
        <v>0</v>
      </c>
      <c r="BF911" s="217">
        <f>IF(N911="snížená",J911,0)</f>
        <v>0</v>
      </c>
      <c r="BG911" s="217">
        <f>IF(N911="zákl. přenesená",J911,0)</f>
        <v>0</v>
      </c>
      <c r="BH911" s="217">
        <f>IF(N911="sníž. přenesená",J911,0)</f>
        <v>0</v>
      </c>
      <c r="BI911" s="217">
        <f>IF(N911="nulová",J911,0)</f>
        <v>0</v>
      </c>
      <c r="BJ911" s="18" t="s">
        <v>90</v>
      </c>
      <c r="BK911" s="217">
        <f>ROUND(I911*H911,2)</f>
        <v>0</v>
      </c>
      <c r="BL911" s="18" t="s">
        <v>245</v>
      </c>
      <c r="BM911" s="216" t="s">
        <v>797</v>
      </c>
    </row>
    <row r="912" spans="1:65" s="13" customFormat="1" ht="11.25">
      <c r="B912" s="218"/>
      <c r="C912" s="219"/>
      <c r="D912" s="220" t="s">
        <v>156</v>
      </c>
      <c r="E912" s="221" t="s">
        <v>1</v>
      </c>
      <c r="F912" s="222" t="s">
        <v>157</v>
      </c>
      <c r="G912" s="219"/>
      <c r="H912" s="221" t="s">
        <v>1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156</v>
      </c>
      <c r="AU912" s="228" t="s">
        <v>92</v>
      </c>
      <c r="AV912" s="13" t="s">
        <v>90</v>
      </c>
      <c r="AW912" s="13" t="s">
        <v>36</v>
      </c>
      <c r="AX912" s="13" t="s">
        <v>82</v>
      </c>
      <c r="AY912" s="228" t="s">
        <v>148</v>
      </c>
    </row>
    <row r="913" spans="1:65" s="13" customFormat="1" ht="11.25">
      <c r="B913" s="218"/>
      <c r="C913" s="219"/>
      <c r="D913" s="220" t="s">
        <v>156</v>
      </c>
      <c r="E913" s="221" t="s">
        <v>1</v>
      </c>
      <c r="F913" s="222" t="s">
        <v>792</v>
      </c>
      <c r="G913" s="219"/>
      <c r="H913" s="221" t="s">
        <v>1</v>
      </c>
      <c r="I913" s="223"/>
      <c r="J913" s="219"/>
      <c r="K913" s="219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156</v>
      </c>
      <c r="AU913" s="228" t="s">
        <v>92</v>
      </c>
      <c r="AV913" s="13" t="s">
        <v>90</v>
      </c>
      <c r="AW913" s="13" t="s">
        <v>36</v>
      </c>
      <c r="AX913" s="13" t="s">
        <v>82</v>
      </c>
      <c r="AY913" s="228" t="s">
        <v>148</v>
      </c>
    </row>
    <row r="914" spans="1:65" s="13" customFormat="1" ht="11.25">
      <c r="B914" s="218"/>
      <c r="C914" s="219"/>
      <c r="D914" s="220" t="s">
        <v>156</v>
      </c>
      <c r="E914" s="221" t="s">
        <v>1</v>
      </c>
      <c r="F914" s="222" t="s">
        <v>793</v>
      </c>
      <c r="G914" s="219"/>
      <c r="H914" s="221" t="s">
        <v>1</v>
      </c>
      <c r="I914" s="223"/>
      <c r="J914" s="219"/>
      <c r="K914" s="219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156</v>
      </c>
      <c r="AU914" s="228" t="s">
        <v>92</v>
      </c>
      <c r="AV914" s="13" t="s">
        <v>90</v>
      </c>
      <c r="AW914" s="13" t="s">
        <v>36</v>
      </c>
      <c r="AX914" s="13" t="s">
        <v>82</v>
      </c>
      <c r="AY914" s="228" t="s">
        <v>148</v>
      </c>
    </row>
    <row r="915" spans="1:65" s="14" customFormat="1" ht="11.25">
      <c r="B915" s="229"/>
      <c r="C915" s="230"/>
      <c r="D915" s="220" t="s">
        <v>156</v>
      </c>
      <c r="E915" s="231" t="s">
        <v>1</v>
      </c>
      <c r="F915" s="232" t="s">
        <v>785</v>
      </c>
      <c r="G915" s="230"/>
      <c r="H915" s="233">
        <v>25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AT915" s="239" t="s">
        <v>156</v>
      </c>
      <c r="AU915" s="239" t="s">
        <v>92</v>
      </c>
      <c r="AV915" s="14" t="s">
        <v>92</v>
      </c>
      <c r="AW915" s="14" t="s">
        <v>36</v>
      </c>
      <c r="AX915" s="14" t="s">
        <v>82</v>
      </c>
      <c r="AY915" s="239" t="s">
        <v>148</v>
      </c>
    </row>
    <row r="916" spans="1:65" s="15" customFormat="1" ht="11.25">
      <c r="B916" s="240"/>
      <c r="C916" s="241"/>
      <c r="D916" s="220" t="s">
        <v>156</v>
      </c>
      <c r="E916" s="242" t="s">
        <v>1</v>
      </c>
      <c r="F916" s="243" t="s">
        <v>163</v>
      </c>
      <c r="G916" s="241"/>
      <c r="H916" s="244">
        <v>25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AT916" s="250" t="s">
        <v>156</v>
      </c>
      <c r="AU916" s="250" t="s">
        <v>92</v>
      </c>
      <c r="AV916" s="15" t="s">
        <v>154</v>
      </c>
      <c r="AW916" s="15" t="s">
        <v>36</v>
      </c>
      <c r="AX916" s="15" t="s">
        <v>90</v>
      </c>
      <c r="AY916" s="250" t="s">
        <v>148</v>
      </c>
    </row>
    <row r="917" spans="1:65" s="2" customFormat="1" ht="24" customHeight="1">
      <c r="A917" s="35"/>
      <c r="B917" s="36"/>
      <c r="C917" s="205" t="s">
        <v>798</v>
      </c>
      <c r="D917" s="205" t="s">
        <v>150</v>
      </c>
      <c r="E917" s="206" t="s">
        <v>799</v>
      </c>
      <c r="F917" s="207" t="s">
        <v>800</v>
      </c>
      <c r="G917" s="208" t="s">
        <v>236</v>
      </c>
      <c r="H917" s="209">
        <v>20</v>
      </c>
      <c r="I917" s="210"/>
      <c r="J917" s="211">
        <f>ROUND(I917*H917,2)</f>
        <v>0</v>
      </c>
      <c r="K917" s="207" t="s">
        <v>153</v>
      </c>
      <c r="L917" s="40"/>
      <c r="M917" s="212" t="s">
        <v>1</v>
      </c>
      <c r="N917" s="213" t="s">
        <v>47</v>
      </c>
      <c r="O917" s="72"/>
      <c r="P917" s="214">
        <f>O917*H917</f>
        <v>0</v>
      </c>
      <c r="Q917" s="214">
        <v>2.7799999999999999E-3</v>
      </c>
      <c r="R917" s="214">
        <f>Q917*H917</f>
        <v>5.5599999999999997E-2</v>
      </c>
      <c r="S917" s="214">
        <v>0</v>
      </c>
      <c r="T917" s="215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16" t="s">
        <v>245</v>
      </c>
      <c r="AT917" s="216" t="s">
        <v>150</v>
      </c>
      <c r="AU917" s="216" t="s">
        <v>92</v>
      </c>
      <c r="AY917" s="18" t="s">
        <v>148</v>
      </c>
      <c r="BE917" s="217">
        <f>IF(N917="základní",J917,0)</f>
        <v>0</v>
      </c>
      <c r="BF917" s="217">
        <f>IF(N917="snížená",J917,0)</f>
        <v>0</v>
      </c>
      <c r="BG917" s="217">
        <f>IF(N917="zákl. přenesená",J917,0)</f>
        <v>0</v>
      </c>
      <c r="BH917" s="217">
        <f>IF(N917="sníž. přenesená",J917,0)</f>
        <v>0</v>
      </c>
      <c r="BI917" s="217">
        <f>IF(N917="nulová",J917,0)</f>
        <v>0</v>
      </c>
      <c r="BJ917" s="18" t="s">
        <v>90</v>
      </c>
      <c r="BK917" s="217">
        <f>ROUND(I917*H917,2)</f>
        <v>0</v>
      </c>
      <c r="BL917" s="18" t="s">
        <v>245</v>
      </c>
      <c r="BM917" s="216" t="s">
        <v>801</v>
      </c>
    </row>
    <row r="918" spans="1:65" s="13" customFormat="1" ht="11.25">
      <c r="B918" s="218"/>
      <c r="C918" s="219"/>
      <c r="D918" s="220" t="s">
        <v>156</v>
      </c>
      <c r="E918" s="221" t="s">
        <v>1</v>
      </c>
      <c r="F918" s="222" t="s">
        <v>157</v>
      </c>
      <c r="G918" s="219"/>
      <c r="H918" s="221" t="s">
        <v>1</v>
      </c>
      <c r="I918" s="223"/>
      <c r="J918" s="219"/>
      <c r="K918" s="219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156</v>
      </c>
      <c r="AU918" s="228" t="s">
        <v>92</v>
      </c>
      <c r="AV918" s="13" t="s">
        <v>90</v>
      </c>
      <c r="AW918" s="13" t="s">
        <v>36</v>
      </c>
      <c r="AX918" s="13" t="s">
        <v>82</v>
      </c>
      <c r="AY918" s="228" t="s">
        <v>148</v>
      </c>
    </row>
    <row r="919" spans="1:65" s="13" customFormat="1" ht="11.25">
      <c r="B919" s="218"/>
      <c r="C919" s="219"/>
      <c r="D919" s="220" t="s">
        <v>156</v>
      </c>
      <c r="E919" s="221" t="s">
        <v>1</v>
      </c>
      <c r="F919" s="222" t="s">
        <v>792</v>
      </c>
      <c r="G919" s="219"/>
      <c r="H919" s="221" t="s">
        <v>1</v>
      </c>
      <c r="I919" s="223"/>
      <c r="J919" s="219"/>
      <c r="K919" s="219"/>
      <c r="L919" s="224"/>
      <c r="M919" s="225"/>
      <c r="N919" s="226"/>
      <c r="O919" s="226"/>
      <c r="P919" s="226"/>
      <c r="Q919" s="226"/>
      <c r="R919" s="226"/>
      <c r="S919" s="226"/>
      <c r="T919" s="227"/>
      <c r="AT919" s="228" t="s">
        <v>156</v>
      </c>
      <c r="AU919" s="228" t="s">
        <v>92</v>
      </c>
      <c r="AV919" s="13" t="s">
        <v>90</v>
      </c>
      <c r="AW919" s="13" t="s">
        <v>36</v>
      </c>
      <c r="AX919" s="13" t="s">
        <v>82</v>
      </c>
      <c r="AY919" s="228" t="s">
        <v>148</v>
      </c>
    </row>
    <row r="920" spans="1:65" s="13" customFormat="1" ht="11.25">
      <c r="B920" s="218"/>
      <c r="C920" s="219"/>
      <c r="D920" s="220" t="s">
        <v>156</v>
      </c>
      <c r="E920" s="221" t="s">
        <v>1</v>
      </c>
      <c r="F920" s="222" t="s">
        <v>793</v>
      </c>
      <c r="G920" s="219"/>
      <c r="H920" s="221" t="s">
        <v>1</v>
      </c>
      <c r="I920" s="223"/>
      <c r="J920" s="219"/>
      <c r="K920" s="219"/>
      <c r="L920" s="224"/>
      <c r="M920" s="225"/>
      <c r="N920" s="226"/>
      <c r="O920" s="226"/>
      <c r="P920" s="226"/>
      <c r="Q920" s="226"/>
      <c r="R920" s="226"/>
      <c r="S920" s="226"/>
      <c r="T920" s="227"/>
      <c r="AT920" s="228" t="s">
        <v>156</v>
      </c>
      <c r="AU920" s="228" t="s">
        <v>92</v>
      </c>
      <c r="AV920" s="13" t="s">
        <v>90</v>
      </c>
      <c r="AW920" s="13" t="s">
        <v>36</v>
      </c>
      <c r="AX920" s="13" t="s">
        <v>82</v>
      </c>
      <c r="AY920" s="228" t="s">
        <v>148</v>
      </c>
    </row>
    <row r="921" spans="1:65" s="14" customFormat="1" ht="11.25">
      <c r="B921" s="229"/>
      <c r="C921" s="230"/>
      <c r="D921" s="220" t="s">
        <v>156</v>
      </c>
      <c r="E921" s="231" t="s">
        <v>1</v>
      </c>
      <c r="F921" s="232" t="s">
        <v>787</v>
      </c>
      <c r="G921" s="230"/>
      <c r="H921" s="233">
        <v>20</v>
      </c>
      <c r="I921" s="234"/>
      <c r="J921" s="230"/>
      <c r="K921" s="230"/>
      <c r="L921" s="235"/>
      <c r="M921" s="236"/>
      <c r="N921" s="237"/>
      <c r="O921" s="237"/>
      <c r="P921" s="237"/>
      <c r="Q921" s="237"/>
      <c r="R921" s="237"/>
      <c r="S921" s="237"/>
      <c r="T921" s="238"/>
      <c r="AT921" s="239" t="s">
        <v>156</v>
      </c>
      <c r="AU921" s="239" t="s">
        <v>92</v>
      </c>
      <c r="AV921" s="14" t="s">
        <v>92</v>
      </c>
      <c r="AW921" s="14" t="s">
        <v>36</v>
      </c>
      <c r="AX921" s="14" t="s">
        <v>82</v>
      </c>
      <c r="AY921" s="239" t="s">
        <v>148</v>
      </c>
    </row>
    <row r="922" spans="1:65" s="15" customFormat="1" ht="11.25">
      <c r="B922" s="240"/>
      <c r="C922" s="241"/>
      <c r="D922" s="220" t="s">
        <v>156</v>
      </c>
      <c r="E922" s="242" t="s">
        <v>1</v>
      </c>
      <c r="F922" s="243" t="s">
        <v>163</v>
      </c>
      <c r="G922" s="241"/>
      <c r="H922" s="244">
        <v>20</v>
      </c>
      <c r="I922" s="245"/>
      <c r="J922" s="241"/>
      <c r="K922" s="241"/>
      <c r="L922" s="246"/>
      <c r="M922" s="247"/>
      <c r="N922" s="248"/>
      <c r="O922" s="248"/>
      <c r="P922" s="248"/>
      <c r="Q922" s="248"/>
      <c r="R922" s="248"/>
      <c r="S922" s="248"/>
      <c r="T922" s="249"/>
      <c r="AT922" s="250" t="s">
        <v>156</v>
      </c>
      <c r="AU922" s="250" t="s">
        <v>92</v>
      </c>
      <c r="AV922" s="15" t="s">
        <v>154</v>
      </c>
      <c r="AW922" s="15" t="s">
        <v>36</v>
      </c>
      <c r="AX922" s="15" t="s">
        <v>90</v>
      </c>
      <c r="AY922" s="250" t="s">
        <v>148</v>
      </c>
    </row>
    <row r="923" spans="1:65" s="2" customFormat="1" ht="24" customHeight="1">
      <c r="A923" s="35"/>
      <c r="B923" s="36"/>
      <c r="C923" s="205" t="s">
        <v>802</v>
      </c>
      <c r="D923" s="205" t="s">
        <v>150</v>
      </c>
      <c r="E923" s="206" t="s">
        <v>803</v>
      </c>
      <c r="F923" s="207" t="s">
        <v>804</v>
      </c>
      <c r="G923" s="208" t="s">
        <v>168</v>
      </c>
      <c r="H923" s="209">
        <v>6</v>
      </c>
      <c r="I923" s="210"/>
      <c r="J923" s="211">
        <f>ROUND(I923*H923,2)</f>
        <v>0</v>
      </c>
      <c r="K923" s="207" t="s">
        <v>153</v>
      </c>
      <c r="L923" s="40"/>
      <c r="M923" s="212" t="s">
        <v>1</v>
      </c>
      <c r="N923" s="213" t="s">
        <v>47</v>
      </c>
      <c r="O923" s="72"/>
      <c r="P923" s="214">
        <f>O923*H923</f>
        <v>0</v>
      </c>
      <c r="Q923" s="214">
        <v>0</v>
      </c>
      <c r="R923" s="214">
        <f>Q923*H923</f>
        <v>0</v>
      </c>
      <c r="S923" s="214">
        <v>0</v>
      </c>
      <c r="T923" s="215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6" t="s">
        <v>245</v>
      </c>
      <c r="AT923" s="216" t="s">
        <v>150</v>
      </c>
      <c r="AU923" s="216" t="s">
        <v>92</v>
      </c>
      <c r="AY923" s="18" t="s">
        <v>148</v>
      </c>
      <c r="BE923" s="217">
        <f>IF(N923="základní",J923,0)</f>
        <v>0</v>
      </c>
      <c r="BF923" s="217">
        <f>IF(N923="snížená",J923,0)</f>
        <v>0</v>
      </c>
      <c r="BG923" s="217">
        <f>IF(N923="zákl. přenesená",J923,0)</f>
        <v>0</v>
      </c>
      <c r="BH923" s="217">
        <f>IF(N923="sníž. přenesená",J923,0)</f>
        <v>0</v>
      </c>
      <c r="BI923" s="217">
        <f>IF(N923="nulová",J923,0)</f>
        <v>0</v>
      </c>
      <c r="BJ923" s="18" t="s">
        <v>90</v>
      </c>
      <c r="BK923" s="217">
        <f>ROUND(I923*H923,2)</f>
        <v>0</v>
      </c>
      <c r="BL923" s="18" t="s">
        <v>245</v>
      </c>
      <c r="BM923" s="216" t="s">
        <v>805</v>
      </c>
    </row>
    <row r="924" spans="1:65" s="2" customFormat="1" ht="36" customHeight="1">
      <c r="A924" s="35"/>
      <c r="B924" s="36"/>
      <c r="C924" s="205" t="s">
        <v>806</v>
      </c>
      <c r="D924" s="205" t="s">
        <v>150</v>
      </c>
      <c r="E924" s="206" t="s">
        <v>807</v>
      </c>
      <c r="F924" s="207" t="s">
        <v>808</v>
      </c>
      <c r="G924" s="208" t="s">
        <v>236</v>
      </c>
      <c r="H924" s="209">
        <v>13</v>
      </c>
      <c r="I924" s="210"/>
      <c r="J924" s="211">
        <f>ROUND(I924*H924,2)</f>
        <v>0</v>
      </c>
      <c r="K924" s="207" t="s">
        <v>1</v>
      </c>
      <c r="L924" s="40"/>
      <c r="M924" s="212" t="s">
        <v>1</v>
      </c>
      <c r="N924" s="213" t="s">
        <v>47</v>
      </c>
      <c r="O924" s="72"/>
      <c r="P924" s="214">
        <f>O924*H924</f>
        <v>0</v>
      </c>
      <c r="Q924" s="214">
        <v>2.9099999999999998E-3</v>
      </c>
      <c r="R924" s="214">
        <f>Q924*H924</f>
        <v>3.7829999999999996E-2</v>
      </c>
      <c r="S924" s="214">
        <v>0</v>
      </c>
      <c r="T924" s="215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16" t="s">
        <v>245</v>
      </c>
      <c r="AT924" s="216" t="s">
        <v>150</v>
      </c>
      <c r="AU924" s="216" t="s">
        <v>92</v>
      </c>
      <c r="AY924" s="18" t="s">
        <v>148</v>
      </c>
      <c r="BE924" s="217">
        <f>IF(N924="základní",J924,0)</f>
        <v>0</v>
      </c>
      <c r="BF924" s="217">
        <f>IF(N924="snížená",J924,0)</f>
        <v>0</v>
      </c>
      <c r="BG924" s="217">
        <f>IF(N924="zákl. přenesená",J924,0)</f>
        <v>0</v>
      </c>
      <c r="BH924" s="217">
        <f>IF(N924="sníž. přenesená",J924,0)</f>
        <v>0</v>
      </c>
      <c r="BI924" s="217">
        <f>IF(N924="nulová",J924,0)</f>
        <v>0</v>
      </c>
      <c r="BJ924" s="18" t="s">
        <v>90</v>
      </c>
      <c r="BK924" s="217">
        <f>ROUND(I924*H924,2)</f>
        <v>0</v>
      </c>
      <c r="BL924" s="18" t="s">
        <v>245</v>
      </c>
      <c r="BM924" s="216" t="s">
        <v>809</v>
      </c>
    </row>
    <row r="925" spans="1:65" s="13" customFormat="1" ht="11.25">
      <c r="B925" s="218"/>
      <c r="C925" s="219"/>
      <c r="D925" s="220" t="s">
        <v>156</v>
      </c>
      <c r="E925" s="221" t="s">
        <v>1</v>
      </c>
      <c r="F925" s="222" t="s">
        <v>157</v>
      </c>
      <c r="G925" s="219"/>
      <c r="H925" s="221" t="s">
        <v>1</v>
      </c>
      <c r="I925" s="223"/>
      <c r="J925" s="219"/>
      <c r="K925" s="219"/>
      <c r="L925" s="224"/>
      <c r="M925" s="225"/>
      <c r="N925" s="226"/>
      <c r="O925" s="226"/>
      <c r="P925" s="226"/>
      <c r="Q925" s="226"/>
      <c r="R925" s="226"/>
      <c r="S925" s="226"/>
      <c r="T925" s="227"/>
      <c r="AT925" s="228" t="s">
        <v>156</v>
      </c>
      <c r="AU925" s="228" t="s">
        <v>92</v>
      </c>
      <c r="AV925" s="13" t="s">
        <v>90</v>
      </c>
      <c r="AW925" s="13" t="s">
        <v>36</v>
      </c>
      <c r="AX925" s="13" t="s">
        <v>82</v>
      </c>
      <c r="AY925" s="228" t="s">
        <v>148</v>
      </c>
    </row>
    <row r="926" spans="1:65" s="13" customFormat="1" ht="11.25">
      <c r="B926" s="218"/>
      <c r="C926" s="219"/>
      <c r="D926" s="220" t="s">
        <v>156</v>
      </c>
      <c r="E926" s="221" t="s">
        <v>1</v>
      </c>
      <c r="F926" s="222" t="s">
        <v>792</v>
      </c>
      <c r="G926" s="219"/>
      <c r="H926" s="221" t="s">
        <v>1</v>
      </c>
      <c r="I926" s="223"/>
      <c r="J926" s="219"/>
      <c r="K926" s="219"/>
      <c r="L926" s="224"/>
      <c r="M926" s="225"/>
      <c r="N926" s="226"/>
      <c r="O926" s="226"/>
      <c r="P926" s="226"/>
      <c r="Q926" s="226"/>
      <c r="R926" s="226"/>
      <c r="S926" s="226"/>
      <c r="T926" s="227"/>
      <c r="AT926" s="228" t="s">
        <v>156</v>
      </c>
      <c r="AU926" s="228" t="s">
        <v>92</v>
      </c>
      <c r="AV926" s="13" t="s">
        <v>90</v>
      </c>
      <c r="AW926" s="13" t="s">
        <v>36</v>
      </c>
      <c r="AX926" s="13" t="s">
        <v>82</v>
      </c>
      <c r="AY926" s="228" t="s">
        <v>148</v>
      </c>
    </row>
    <row r="927" spans="1:65" s="13" customFormat="1" ht="11.25">
      <c r="B927" s="218"/>
      <c r="C927" s="219"/>
      <c r="D927" s="220" t="s">
        <v>156</v>
      </c>
      <c r="E927" s="221" t="s">
        <v>1</v>
      </c>
      <c r="F927" s="222" t="s">
        <v>793</v>
      </c>
      <c r="G927" s="219"/>
      <c r="H927" s="221" t="s">
        <v>1</v>
      </c>
      <c r="I927" s="223"/>
      <c r="J927" s="219"/>
      <c r="K927" s="219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156</v>
      </c>
      <c r="AU927" s="228" t="s">
        <v>92</v>
      </c>
      <c r="AV927" s="13" t="s">
        <v>90</v>
      </c>
      <c r="AW927" s="13" t="s">
        <v>36</v>
      </c>
      <c r="AX927" s="13" t="s">
        <v>82</v>
      </c>
      <c r="AY927" s="228" t="s">
        <v>148</v>
      </c>
    </row>
    <row r="928" spans="1:65" s="14" customFormat="1" ht="11.25">
      <c r="B928" s="229"/>
      <c r="C928" s="230"/>
      <c r="D928" s="220" t="s">
        <v>156</v>
      </c>
      <c r="E928" s="231" t="s">
        <v>1</v>
      </c>
      <c r="F928" s="232" t="s">
        <v>786</v>
      </c>
      <c r="G928" s="230"/>
      <c r="H928" s="233">
        <v>13</v>
      </c>
      <c r="I928" s="234"/>
      <c r="J928" s="230"/>
      <c r="K928" s="230"/>
      <c r="L928" s="235"/>
      <c r="M928" s="236"/>
      <c r="N928" s="237"/>
      <c r="O928" s="237"/>
      <c r="P928" s="237"/>
      <c r="Q928" s="237"/>
      <c r="R928" s="237"/>
      <c r="S928" s="237"/>
      <c r="T928" s="238"/>
      <c r="AT928" s="239" t="s">
        <v>156</v>
      </c>
      <c r="AU928" s="239" t="s">
        <v>92</v>
      </c>
      <c r="AV928" s="14" t="s">
        <v>92</v>
      </c>
      <c r="AW928" s="14" t="s">
        <v>36</v>
      </c>
      <c r="AX928" s="14" t="s">
        <v>82</v>
      </c>
      <c r="AY928" s="239" t="s">
        <v>148</v>
      </c>
    </row>
    <row r="929" spans="1:65" s="15" customFormat="1" ht="11.25">
      <c r="B929" s="240"/>
      <c r="C929" s="241"/>
      <c r="D929" s="220" t="s">
        <v>156</v>
      </c>
      <c r="E929" s="242" t="s">
        <v>1</v>
      </c>
      <c r="F929" s="243" t="s">
        <v>163</v>
      </c>
      <c r="G929" s="241"/>
      <c r="H929" s="244">
        <v>13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AT929" s="250" t="s">
        <v>156</v>
      </c>
      <c r="AU929" s="250" t="s">
        <v>92</v>
      </c>
      <c r="AV929" s="15" t="s">
        <v>154</v>
      </c>
      <c r="AW929" s="15" t="s">
        <v>36</v>
      </c>
      <c r="AX929" s="15" t="s">
        <v>90</v>
      </c>
      <c r="AY929" s="250" t="s">
        <v>148</v>
      </c>
    </row>
    <row r="930" spans="1:65" s="2" customFormat="1" ht="24" customHeight="1">
      <c r="A930" s="35"/>
      <c r="B930" s="36"/>
      <c r="C930" s="205" t="s">
        <v>810</v>
      </c>
      <c r="D930" s="205" t="s">
        <v>150</v>
      </c>
      <c r="E930" s="206" t="s">
        <v>811</v>
      </c>
      <c r="F930" s="207" t="s">
        <v>812</v>
      </c>
      <c r="G930" s="208" t="s">
        <v>681</v>
      </c>
      <c r="H930" s="272"/>
      <c r="I930" s="210"/>
      <c r="J930" s="211">
        <f>ROUND(I930*H930,2)</f>
        <v>0</v>
      </c>
      <c r="K930" s="207" t="s">
        <v>153</v>
      </c>
      <c r="L930" s="40"/>
      <c r="M930" s="212" t="s">
        <v>1</v>
      </c>
      <c r="N930" s="213" t="s">
        <v>47</v>
      </c>
      <c r="O930" s="72"/>
      <c r="P930" s="214">
        <f>O930*H930</f>
        <v>0</v>
      </c>
      <c r="Q930" s="214">
        <v>0</v>
      </c>
      <c r="R930" s="214">
        <f>Q930*H930</f>
        <v>0</v>
      </c>
      <c r="S930" s="214">
        <v>0</v>
      </c>
      <c r="T930" s="215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16" t="s">
        <v>245</v>
      </c>
      <c r="AT930" s="216" t="s">
        <v>150</v>
      </c>
      <c r="AU930" s="216" t="s">
        <v>92</v>
      </c>
      <c r="AY930" s="18" t="s">
        <v>148</v>
      </c>
      <c r="BE930" s="217">
        <f>IF(N930="základní",J930,0)</f>
        <v>0</v>
      </c>
      <c r="BF930" s="217">
        <f>IF(N930="snížená",J930,0)</f>
        <v>0</v>
      </c>
      <c r="BG930" s="217">
        <f>IF(N930="zákl. přenesená",J930,0)</f>
        <v>0</v>
      </c>
      <c r="BH930" s="217">
        <f>IF(N930="sníž. přenesená",J930,0)</f>
        <v>0</v>
      </c>
      <c r="BI930" s="217">
        <f>IF(N930="nulová",J930,0)</f>
        <v>0</v>
      </c>
      <c r="BJ930" s="18" t="s">
        <v>90</v>
      </c>
      <c r="BK930" s="217">
        <f>ROUND(I930*H930,2)</f>
        <v>0</v>
      </c>
      <c r="BL930" s="18" t="s">
        <v>245</v>
      </c>
      <c r="BM930" s="216" t="s">
        <v>813</v>
      </c>
    </row>
    <row r="931" spans="1:65" s="2" customFormat="1" ht="24" customHeight="1">
      <c r="A931" s="35"/>
      <c r="B931" s="36"/>
      <c r="C931" s="205" t="s">
        <v>814</v>
      </c>
      <c r="D931" s="205" t="s">
        <v>150</v>
      </c>
      <c r="E931" s="206" t="s">
        <v>815</v>
      </c>
      <c r="F931" s="207" t="s">
        <v>816</v>
      </c>
      <c r="G931" s="208" t="s">
        <v>681</v>
      </c>
      <c r="H931" s="272"/>
      <c r="I931" s="210"/>
      <c r="J931" s="211">
        <f>ROUND(I931*H931,2)</f>
        <v>0</v>
      </c>
      <c r="K931" s="207" t="s">
        <v>153</v>
      </c>
      <c r="L931" s="40"/>
      <c r="M931" s="212" t="s">
        <v>1</v>
      </c>
      <c r="N931" s="213" t="s">
        <v>47</v>
      </c>
      <c r="O931" s="72"/>
      <c r="P931" s="214">
        <f>O931*H931</f>
        <v>0</v>
      </c>
      <c r="Q931" s="214">
        <v>0</v>
      </c>
      <c r="R931" s="214">
        <f>Q931*H931</f>
        <v>0</v>
      </c>
      <c r="S931" s="214">
        <v>0</v>
      </c>
      <c r="T931" s="215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16" t="s">
        <v>245</v>
      </c>
      <c r="AT931" s="216" t="s">
        <v>150</v>
      </c>
      <c r="AU931" s="216" t="s">
        <v>92</v>
      </c>
      <c r="AY931" s="18" t="s">
        <v>148</v>
      </c>
      <c r="BE931" s="217">
        <f>IF(N931="základní",J931,0)</f>
        <v>0</v>
      </c>
      <c r="BF931" s="217">
        <f>IF(N931="snížená",J931,0)</f>
        <v>0</v>
      </c>
      <c r="BG931" s="217">
        <f>IF(N931="zákl. přenesená",J931,0)</f>
        <v>0</v>
      </c>
      <c r="BH931" s="217">
        <f>IF(N931="sníž. přenesená",J931,0)</f>
        <v>0</v>
      </c>
      <c r="BI931" s="217">
        <f>IF(N931="nulová",J931,0)</f>
        <v>0</v>
      </c>
      <c r="BJ931" s="18" t="s">
        <v>90</v>
      </c>
      <c r="BK931" s="217">
        <f>ROUND(I931*H931,2)</f>
        <v>0</v>
      </c>
      <c r="BL931" s="18" t="s">
        <v>245</v>
      </c>
      <c r="BM931" s="216" t="s">
        <v>817</v>
      </c>
    </row>
    <row r="932" spans="1:65" s="12" customFormat="1" ht="22.9" customHeight="1">
      <c r="B932" s="189"/>
      <c r="C932" s="190"/>
      <c r="D932" s="191" t="s">
        <v>81</v>
      </c>
      <c r="E932" s="203" t="s">
        <v>818</v>
      </c>
      <c r="F932" s="203" t="s">
        <v>819</v>
      </c>
      <c r="G932" s="190"/>
      <c r="H932" s="190"/>
      <c r="I932" s="193"/>
      <c r="J932" s="204">
        <f>BK932</f>
        <v>0</v>
      </c>
      <c r="K932" s="190"/>
      <c r="L932" s="195"/>
      <c r="M932" s="196"/>
      <c r="N932" s="197"/>
      <c r="O932" s="197"/>
      <c r="P932" s="198">
        <f>SUM(P933:P940)</f>
        <v>0</v>
      </c>
      <c r="Q932" s="197"/>
      <c r="R932" s="198">
        <f>SUM(R933:R940)</f>
        <v>0</v>
      </c>
      <c r="S932" s="197"/>
      <c r="T932" s="199">
        <f>SUM(T933:T940)</f>
        <v>1.6831349999999998E-2</v>
      </c>
      <c r="AR932" s="200" t="s">
        <v>92</v>
      </c>
      <c r="AT932" s="201" t="s">
        <v>81</v>
      </c>
      <c r="AU932" s="201" t="s">
        <v>90</v>
      </c>
      <c r="AY932" s="200" t="s">
        <v>148</v>
      </c>
      <c r="BK932" s="202">
        <f>SUM(BK933:BK940)</f>
        <v>0</v>
      </c>
    </row>
    <row r="933" spans="1:65" s="2" customFormat="1" ht="16.5" customHeight="1">
      <c r="A933" s="35"/>
      <c r="B933" s="36"/>
      <c r="C933" s="205" t="s">
        <v>820</v>
      </c>
      <c r="D933" s="205" t="s">
        <v>150</v>
      </c>
      <c r="E933" s="206" t="s">
        <v>821</v>
      </c>
      <c r="F933" s="207" t="s">
        <v>822</v>
      </c>
      <c r="G933" s="208" t="s">
        <v>97</v>
      </c>
      <c r="H933" s="209">
        <v>0.99299999999999999</v>
      </c>
      <c r="I933" s="210"/>
      <c r="J933" s="211">
        <f>ROUND(I933*H933,2)</f>
        <v>0</v>
      </c>
      <c r="K933" s="207" t="s">
        <v>153</v>
      </c>
      <c r="L933" s="40"/>
      <c r="M933" s="212" t="s">
        <v>1</v>
      </c>
      <c r="N933" s="213" t="s">
        <v>47</v>
      </c>
      <c r="O933" s="72"/>
      <c r="P933" s="214">
        <f>O933*H933</f>
        <v>0</v>
      </c>
      <c r="Q933" s="214">
        <v>0</v>
      </c>
      <c r="R933" s="214">
        <f>Q933*H933</f>
        <v>0</v>
      </c>
      <c r="S933" s="214">
        <v>1.695E-2</v>
      </c>
      <c r="T933" s="215">
        <f>S933*H933</f>
        <v>1.6831349999999998E-2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216" t="s">
        <v>245</v>
      </c>
      <c r="AT933" s="216" t="s">
        <v>150</v>
      </c>
      <c r="AU933" s="216" t="s">
        <v>92</v>
      </c>
      <c r="AY933" s="18" t="s">
        <v>148</v>
      </c>
      <c r="BE933" s="217">
        <f>IF(N933="základní",J933,0)</f>
        <v>0</v>
      </c>
      <c r="BF933" s="217">
        <f>IF(N933="snížená",J933,0)</f>
        <v>0</v>
      </c>
      <c r="BG933" s="217">
        <f>IF(N933="zákl. přenesená",J933,0)</f>
        <v>0</v>
      </c>
      <c r="BH933" s="217">
        <f>IF(N933="sníž. přenesená",J933,0)</f>
        <v>0</v>
      </c>
      <c r="BI933" s="217">
        <f>IF(N933="nulová",J933,0)</f>
        <v>0</v>
      </c>
      <c r="BJ933" s="18" t="s">
        <v>90</v>
      </c>
      <c r="BK933" s="217">
        <f>ROUND(I933*H933,2)</f>
        <v>0</v>
      </c>
      <c r="BL933" s="18" t="s">
        <v>245</v>
      </c>
      <c r="BM933" s="216" t="s">
        <v>823</v>
      </c>
    </row>
    <row r="934" spans="1:65" s="13" customFormat="1" ht="11.25">
      <c r="B934" s="218"/>
      <c r="C934" s="219"/>
      <c r="D934" s="220" t="s">
        <v>156</v>
      </c>
      <c r="E934" s="221" t="s">
        <v>1</v>
      </c>
      <c r="F934" s="222" t="s">
        <v>157</v>
      </c>
      <c r="G934" s="219"/>
      <c r="H934" s="221" t="s">
        <v>1</v>
      </c>
      <c r="I934" s="223"/>
      <c r="J934" s="219"/>
      <c r="K934" s="219"/>
      <c r="L934" s="224"/>
      <c r="M934" s="225"/>
      <c r="N934" s="226"/>
      <c r="O934" s="226"/>
      <c r="P934" s="226"/>
      <c r="Q934" s="226"/>
      <c r="R934" s="226"/>
      <c r="S934" s="226"/>
      <c r="T934" s="227"/>
      <c r="AT934" s="228" t="s">
        <v>156</v>
      </c>
      <c r="AU934" s="228" t="s">
        <v>92</v>
      </c>
      <c r="AV934" s="13" t="s">
        <v>90</v>
      </c>
      <c r="AW934" s="13" t="s">
        <v>36</v>
      </c>
      <c r="AX934" s="13" t="s">
        <v>82</v>
      </c>
      <c r="AY934" s="228" t="s">
        <v>148</v>
      </c>
    </row>
    <row r="935" spans="1:65" s="13" customFormat="1" ht="11.25">
      <c r="B935" s="218"/>
      <c r="C935" s="219"/>
      <c r="D935" s="220" t="s">
        <v>156</v>
      </c>
      <c r="E935" s="221" t="s">
        <v>1</v>
      </c>
      <c r="F935" s="222" t="s">
        <v>492</v>
      </c>
      <c r="G935" s="219"/>
      <c r="H935" s="221" t="s">
        <v>1</v>
      </c>
      <c r="I935" s="223"/>
      <c r="J935" s="219"/>
      <c r="K935" s="219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156</v>
      </c>
      <c r="AU935" s="228" t="s">
        <v>92</v>
      </c>
      <c r="AV935" s="13" t="s">
        <v>90</v>
      </c>
      <c r="AW935" s="13" t="s">
        <v>36</v>
      </c>
      <c r="AX935" s="13" t="s">
        <v>82</v>
      </c>
      <c r="AY935" s="228" t="s">
        <v>148</v>
      </c>
    </row>
    <row r="936" spans="1:65" s="13" customFormat="1" ht="11.25">
      <c r="B936" s="218"/>
      <c r="C936" s="219"/>
      <c r="D936" s="220" t="s">
        <v>156</v>
      </c>
      <c r="E936" s="221" t="s">
        <v>1</v>
      </c>
      <c r="F936" s="222" t="s">
        <v>493</v>
      </c>
      <c r="G936" s="219"/>
      <c r="H936" s="221" t="s">
        <v>1</v>
      </c>
      <c r="I936" s="223"/>
      <c r="J936" s="219"/>
      <c r="K936" s="219"/>
      <c r="L936" s="224"/>
      <c r="M936" s="225"/>
      <c r="N936" s="226"/>
      <c r="O936" s="226"/>
      <c r="P936" s="226"/>
      <c r="Q936" s="226"/>
      <c r="R936" s="226"/>
      <c r="S936" s="226"/>
      <c r="T936" s="227"/>
      <c r="AT936" s="228" t="s">
        <v>156</v>
      </c>
      <c r="AU936" s="228" t="s">
        <v>92</v>
      </c>
      <c r="AV936" s="13" t="s">
        <v>90</v>
      </c>
      <c r="AW936" s="13" t="s">
        <v>36</v>
      </c>
      <c r="AX936" s="13" t="s">
        <v>82</v>
      </c>
      <c r="AY936" s="228" t="s">
        <v>148</v>
      </c>
    </row>
    <row r="937" spans="1:65" s="14" customFormat="1" ht="11.25">
      <c r="B937" s="229"/>
      <c r="C937" s="230"/>
      <c r="D937" s="220" t="s">
        <v>156</v>
      </c>
      <c r="E937" s="231" t="s">
        <v>1</v>
      </c>
      <c r="F937" s="232" t="s">
        <v>769</v>
      </c>
      <c r="G937" s="230"/>
      <c r="H937" s="233">
        <v>0.99299999999999999</v>
      </c>
      <c r="I937" s="234"/>
      <c r="J937" s="230"/>
      <c r="K937" s="230"/>
      <c r="L937" s="235"/>
      <c r="M937" s="236"/>
      <c r="N937" s="237"/>
      <c r="O937" s="237"/>
      <c r="P937" s="237"/>
      <c r="Q937" s="237"/>
      <c r="R937" s="237"/>
      <c r="S937" s="237"/>
      <c r="T937" s="238"/>
      <c r="AT937" s="239" t="s">
        <v>156</v>
      </c>
      <c r="AU937" s="239" t="s">
        <v>92</v>
      </c>
      <c r="AV937" s="14" t="s">
        <v>92</v>
      </c>
      <c r="AW937" s="14" t="s">
        <v>36</v>
      </c>
      <c r="AX937" s="14" t="s">
        <v>82</v>
      </c>
      <c r="AY937" s="239" t="s">
        <v>148</v>
      </c>
    </row>
    <row r="938" spans="1:65" s="15" customFormat="1" ht="11.25">
      <c r="B938" s="240"/>
      <c r="C938" s="241"/>
      <c r="D938" s="220" t="s">
        <v>156</v>
      </c>
      <c r="E938" s="242" t="s">
        <v>1</v>
      </c>
      <c r="F938" s="243" t="s">
        <v>163</v>
      </c>
      <c r="G938" s="241"/>
      <c r="H938" s="244">
        <v>0.99299999999999999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156</v>
      </c>
      <c r="AU938" s="250" t="s">
        <v>92</v>
      </c>
      <c r="AV938" s="15" t="s">
        <v>154</v>
      </c>
      <c r="AW938" s="15" t="s">
        <v>36</v>
      </c>
      <c r="AX938" s="15" t="s">
        <v>90</v>
      </c>
      <c r="AY938" s="250" t="s">
        <v>148</v>
      </c>
    </row>
    <row r="939" spans="1:65" s="2" customFormat="1" ht="24" customHeight="1">
      <c r="A939" s="35"/>
      <c r="B939" s="36"/>
      <c r="C939" s="205" t="s">
        <v>824</v>
      </c>
      <c r="D939" s="205" t="s">
        <v>150</v>
      </c>
      <c r="E939" s="206" t="s">
        <v>825</v>
      </c>
      <c r="F939" s="207" t="s">
        <v>826</v>
      </c>
      <c r="G939" s="208" t="s">
        <v>681</v>
      </c>
      <c r="H939" s="272"/>
      <c r="I939" s="210"/>
      <c r="J939" s="211">
        <f>ROUND(I939*H939,2)</f>
        <v>0</v>
      </c>
      <c r="K939" s="207" t="s">
        <v>153</v>
      </c>
      <c r="L939" s="40"/>
      <c r="M939" s="212" t="s">
        <v>1</v>
      </c>
      <c r="N939" s="213" t="s">
        <v>47</v>
      </c>
      <c r="O939" s="72"/>
      <c r="P939" s="214">
        <f>O939*H939</f>
        <v>0</v>
      </c>
      <c r="Q939" s="214">
        <v>0</v>
      </c>
      <c r="R939" s="214">
        <f>Q939*H939</f>
        <v>0</v>
      </c>
      <c r="S939" s="214">
        <v>0</v>
      </c>
      <c r="T939" s="215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216" t="s">
        <v>245</v>
      </c>
      <c r="AT939" s="216" t="s">
        <v>150</v>
      </c>
      <c r="AU939" s="216" t="s">
        <v>92</v>
      </c>
      <c r="AY939" s="18" t="s">
        <v>148</v>
      </c>
      <c r="BE939" s="217">
        <f>IF(N939="základní",J939,0)</f>
        <v>0</v>
      </c>
      <c r="BF939" s="217">
        <f>IF(N939="snížená",J939,0)</f>
        <v>0</v>
      </c>
      <c r="BG939" s="217">
        <f>IF(N939="zákl. přenesená",J939,0)</f>
        <v>0</v>
      </c>
      <c r="BH939" s="217">
        <f>IF(N939="sníž. přenesená",J939,0)</f>
        <v>0</v>
      </c>
      <c r="BI939" s="217">
        <f>IF(N939="nulová",J939,0)</f>
        <v>0</v>
      </c>
      <c r="BJ939" s="18" t="s">
        <v>90</v>
      </c>
      <c r="BK939" s="217">
        <f>ROUND(I939*H939,2)</f>
        <v>0</v>
      </c>
      <c r="BL939" s="18" t="s">
        <v>245</v>
      </c>
      <c r="BM939" s="216" t="s">
        <v>827</v>
      </c>
    </row>
    <row r="940" spans="1:65" s="2" customFormat="1" ht="24" customHeight="1">
      <c r="A940" s="35"/>
      <c r="B940" s="36"/>
      <c r="C940" s="205" t="s">
        <v>828</v>
      </c>
      <c r="D940" s="205" t="s">
        <v>150</v>
      </c>
      <c r="E940" s="206" t="s">
        <v>829</v>
      </c>
      <c r="F940" s="207" t="s">
        <v>830</v>
      </c>
      <c r="G940" s="208" t="s">
        <v>681</v>
      </c>
      <c r="H940" s="272"/>
      <c r="I940" s="210"/>
      <c r="J940" s="211">
        <f>ROUND(I940*H940,2)</f>
        <v>0</v>
      </c>
      <c r="K940" s="207" t="s">
        <v>153</v>
      </c>
      <c r="L940" s="40"/>
      <c r="M940" s="212" t="s">
        <v>1</v>
      </c>
      <c r="N940" s="213" t="s">
        <v>47</v>
      </c>
      <c r="O940" s="72"/>
      <c r="P940" s="214">
        <f>O940*H940</f>
        <v>0</v>
      </c>
      <c r="Q940" s="214">
        <v>0</v>
      </c>
      <c r="R940" s="214">
        <f>Q940*H940</f>
        <v>0</v>
      </c>
      <c r="S940" s="214">
        <v>0</v>
      </c>
      <c r="T940" s="215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216" t="s">
        <v>245</v>
      </c>
      <c r="AT940" s="216" t="s">
        <v>150</v>
      </c>
      <c r="AU940" s="216" t="s">
        <v>92</v>
      </c>
      <c r="AY940" s="18" t="s">
        <v>148</v>
      </c>
      <c r="BE940" s="217">
        <f>IF(N940="základní",J940,0)</f>
        <v>0</v>
      </c>
      <c r="BF940" s="217">
        <f>IF(N940="snížená",J940,0)</f>
        <v>0</v>
      </c>
      <c r="BG940" s="217">
        <f>IF(N940="zákl. přenesená",J940,0)</f>
        <v>0</v>
      </c>
      <c r="BH940" s="217">
        <f>IF(N940="sníž. přenesená",J940,0)</f>
        <v>0</v>
      </c>
      <c r="BI940" s="217">
        <f>IF(N940="nulová",J940,0)</f>
        <v>0</v>
      </c>
      <c r="BJ940" s="18" t="s">
        <v>90</v>
      </c>
      <c r="BK940" s="217">
        <f>ROUND(I940*H940,2)</f>
        <v>0</v>
      </c>
      <c r="BL940" s="18" t="s">
        <v>245</v>
      </c>
      <c r="BM940" s="216" t="s">
        <v>831</v>
      </c>
    </row>
    <row r="941" spans="1:65" s="12" customFormat="1" ht="22.9" customHeight="1">
      <c r="B941" s="189"/>
      <c r="C941" s="190"/>
      <c r="D941" s="191" t="s">
        <v>81</v>
      </c>
      <c r="E941" s="203" t="s">
        <v>832</v>
      </c>
      <c r="F941" s="203" t="s">
        <v>833</v>
      </c>
      <c r="G941" s="190"/>
      <c r="H941" s="190"/>
      <c r="I941" s="193"/>
      <c r="J941" s="204">
        <f>BK941</f>
        <v>0</v>
      </c>
      <c r="K941" s="190"/>
      <c r="L941" s="195"/>
      <c r="M941" s="196"/>
      <c r="N941" s="197"/>
      <c r="O941" s="197"/>
      <c r="P941" s="198">
        <f>SUM(P942:P988)</f>
        <v>0</v>
      </c>
      <c r="Q941" s="197"/>
      <c r="R941" s="198">
        <f>SUM(R942:R988)</f>
        <v>8.9845000000000012E-3</v>
      </c>
      <c r="S941" s="197"/>
      <c r="T941" s="199">
        <f>SUM(T942:T988)</f>
        <v>0.26755000000000001</v>
      </c>
      <c r="AR941" s="200" t="s">
        <v>92</v>
      </c>
      <c r="AT941" s="201" t="s">
        <v>81</v>
      </c>
      <c r="AU941" s="201" t="s">
        <v>90</v>
      </c>
      <c r="AY941" s="200" t="s">
        <v>148</v>
      </c>
      <c r="BK941" s="202">
        <f>SUM(BK942:BK988)</f>
        <v>0</v>
      </c>
    </row>
    <row r="942" spans="1:65" s="2" customFormat="1" ht="24" customHeight="1">
      <c r="A942" s="35"/>
      <c r="B942" s="36"/>
      <c r="C942" s="205" t="s">
        <v>834</v>
      </c>
      <c r="D942" s="205" t="s">
        <v>150</v>
      </c>
      <c r="E942" s="206" t="s">
        <v>835</v>
      </c>
      <c r="F942" s="207" t="s">
        <v>836</v>
      </c>
      <c r="G942" s="208" t="s">
        <v>236</v>
      </c>
      <c r="H942" s="209">
        <v>13</v>
      </c>
      <c r="I942" s="210"/>
      <c r="J942" s="211">
        <f>ROUND(I942*H942,2)</f>
        <v>0</v>
      </c>
      <c r="K942" s="207" t="s">
        <v>153</v>
      </c>
      <c r="L942" s="40"/>
      <c r="M942" s="212" t="s">
        <v>1</v>
      </c>
      <c r="N942" s="213" t="s">
        <v>47</v>
      </c>
      <c r="O942" s="72"/>
      <c r="P942" s="214">
        <f>O942*H942</f>
        <v>0</v>
      </c>
      <c r="Q942" s="214">
        <v>0</v>
      </c>
      <c r="R942" s="214">
        <f>Q942*H942</f>
        <v>0</v>
      </c>
      <c r="S942" s="214">
        <v>1.6E-2</v>
      </c>
      <c r="T942" s="215">
        <f>S942*H942</f>
        <v>0.20800000000000002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16" t="s">
        <v>245</v>
      </c>
      <c r="AT942" s="216" t="s">
        <v>150</v>
      </c>
      <c r="AU942" s="216" t="s">
        <v>92</v>
      </c>
      <c r="AY942" s="18" t="s">
        <v>148</v>
      </c>
      <c r="BE942" s="217">
        <f>IF(N942="základní",J942,0)</f>
        <v>0</v>
      </c>
      <c r="BF942" s="217">
        <f>IF(N942="snížená",J942,0)</f>
        <v>0</v>
      </c>
      <c r="BG942" s="217">
        <f>IF(N942="zákl. přenesená",J942,0)</f>
        <v>0</v>
      </c>
      <c r="BH942" s="217">
        <f>IF(N942="sníž. přenesená",J942,0)</f>
        <v>0</v>
      </c>
      <c r="BI942" s="217">
        <f>IF(N942="nulová",J942,0)</f>
        <v>0</v>
      </c>
      <c r="BJ942" s="18" t="s">
        <v>90</v>
      </c>
      <c r="BK942" s="217">
        <f>ROUND(I942*H942,2)</f>
        <v>0</v>
      </c>
      <c r="BL942" s="18" t="s">
        <v>245</v>
      </c>
      <c r="BM942" s="216" t="s">
        <v>837</v>
      </c>
    </row>
    <row r="943" spans="1:65" s="13" customFormat="1" ht="11.25">
      <c r="B943" s="218"/>
      <c r="C943" s="219"/>
      <c r="D943" s="220" t="s">
        <v>156</v>
      </c>
      <c r="E943" s="221" t="s">
        <v>1</v>
      </c>
      <c r="F943" s="222" t="s">
        <v>157</v>
      </c>
      <c r="G943" s="219"/>
      <c r="H943" s="221" t="s">
        <v>1</v>
      </c>
      <c r="I943" s="223"/>
      <c r="J943" s="219"/>
      <c r="K943" s="219"/>
      <c r="L943" s="224"/>
      <c r="M943" s="225"/>
      <c r="N943" s="226"/>
      <c r="O943" s="226"/>
      <c r="P943" s="226"/>
      <c r="Q943" s="226"/>
      <c r="R943" s="226"/>
      <c r="S943" s="226"/>
      <c r="T943" s="227"/>
      <c r="AT943" s="228" t="s">
        <v>156</v>
      </c>
      <c r="AU943" s="228" t="s">
        <v>92</v>
      </c>
      <c r="AV943" s="13" t="s">
        <v>90</v>
      </c>
      <c r="AW943" s="13" t="s">
        <v>36</v>
      </c>
      <c r="AX943" s="13" t="s">
        <v>82</v>
      </c>
      <c r="AY943" s="228" t="s">
        <v>148</v>
      </c>
    </row>
    <row r="944" spans="1:65" s="13" customFormat="1" ht="11.25">
      <c r="B944" s="218"/>
      <c r="C944" s="219"/>
      <c r="D944" s="220" t="s">
        <v>156</v>
      </c>
      <c r="E944" s="221" t="s">
        <v>1</v>
      </c>
      <c r="F944" s="222" t="s">
        <v>492</v>
      </c>
      <c r="G944" s="219"/>
      <c r="H944" s="221" t="s">
        <v>1</v>
      </c>
      <c r="I944" s="223"/>
      <c r="J944" s="219"/>
      <c r="K944" s="219"/>
      <c r="L944" s="224"/>
      <c r="M944" s="225"/>
      <c r="N944" s="226"/>
      <c r="O944" s="226"/>
      <c r="P944" s="226"/>
      <c r="Q944" s="226"/>
      <c r="R944" s="226"/>
      <c r="S944" s="226"/>
      <c r="T944" s="227"/>
      <c r="AT944" s="228" t="s">
        <v>156</v>
      </c>
      <c r="AU944" s="228" t="s">
        <v>92</v>
      </c>
      <c r="AV944" s="13" t="s">
        <v>90</v>
      </c>
      <c r="AW944" s="13" t="s">
        <v>36</v>
      </c>
      <c r="AX944" s="13" t="s">
        <v>82</v>
      </c>
      <c r="AY944" s="228" t="s">
        <v>148</v>
      </c>
    </row>
    <row r="945" spans="1:65" s="13" customFormat="1" ht="11.25">
      <c r="B945" s="218"/>
      <c r="C945" s="219"/>
      <c r="D945" s="220" t="s">
        <v>156</v>
      </c>
      <c r="E945" s="221" t="s">
        <v>1</v>
      </c>
      <c r="F945" s="222" t="s">
        <v>838</v>
      </c>
      <c r="G945" s="219"/>
      <c r="H945" s="221" t="s">
        <v>1</v>
      </c>
      <c r="I945" s="223"/>
      <c r="J945" s="219"/>
      <c r="K945" s="219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156</v>
      </c>
      <c r="AU945" s="228" t="s">
        <v>92</v>
      </c>
      <c r="AV945" s="13" t="s">
        <v>90</v>
      </c>
      <c r="AW945" s="13" t="s">
        <v>36</v>
      </c>
      <c r="AX945" s="13" t="s">
        <v>82</v>
      </c>
      <c r="AY945" s="228" t="s">
        <v>148</v>
      </c>
    </row>
    <row r="946" spans="1:65" s="14" customFormat="1" ht="11.25">
      <c r="B946" s="229"/>
      <c r="C946" s="230"/>
      <c r="D946" s="220" t="s">
        <v>156</v>
      </c>
      <c r="E946" s="231" t="s">
        <v>1</v>
      </c>
      <c r="F946" s="232" t="s">
        <v>839</v>
      </c>
      <c r="G946" s="230"/>
      <c r="H946" s="233">
        <v>13</v>
      </c>
      <c r="I946" s="234"/>
      <c r="J946" s="230"/>
      <c r="K946" s="230"/>
      <c r="L946" s="235"/>
      <c r="M946" s="236"/>
      <c r="N946" s="237"/>
      <c r="O946" s="237"/>
      <c r="P946" s="237"/>
      <c r="Q946" s="237"/>
      <c r="R946" s="237"/>
      <c r="S946" s="237"/>
      <c r="T946" s="238"/>
      <c r="AT946" s="239" t="s">
        <v>156</v>
      </c>
      <c r="AU946" s="239" t="s">
        <v>92</v>
      </c>
      <c r="AV946" s="14" t="s">
        <v>92</v>
      </c>
      <c r="AW946" s="14" t="s">
        <v>36</v>
      </c>
      <c r="AX946" s="14" t="s">
        <v>82</v>
      </c>
      <c r="AY946" s="239" t="s">
        <v>148</v>
      </c>
    </row>
    <row r="947" spans="1:65" s="15" customFormat="1" ht="11.25">
      <c r="B947" s="240"/>
      <c r="C947" s="241"/>
      <c r="D947" s="220" t="s">
        <v>156</v>
      </c>
      <c r="E947" s="242" t="s">
        <v>1</v>
      </c>
      <c r="F947" s="243" t="s">
        <v>163</v>
      </c>
      <c r="G947" s="241"/>
      <c r="H947" s="244">
        <v>13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AT947" s="250" t="s">
        <v>156</v>
      </c>
      <c r="AU947" s="250" t="s">
        <v>92</v>
      </c>
      <c r="AV947" s="15" t="s">
        <v>154</v>
      </c>
      <c r="AW947" s="15" t="s">
        <v>36</v>
      </c>
      <c r="AX947" s="15" t="s">
        <v>90</v>
      </c>
      <c r="AY947" s="250" t="s">
        <v>148</v>
      </c>
    </row>
    <row r="948" spans="1:65" s="2" customFormat="1" ht="16.5" customHeight="1">
      <c r="A948" s="35"/>
      <c r="B948" s="36"/>
      <c r="C948" s="205" t="s">
        <v>840</v>
      </c>
      <c r="D948" s="205" t="s">
        <v>150</v>
      </c>
      <c r="E948" s="206" t="s">
        <v>841</v>
      </c>
      <c r="F948" s="207" t="s">
        <v>842</v>
      </c>
      <c r="G948" s="208" t="s">
        <v>236</v>
      </c>
      <c r="H948" s="209">
        <v>19.850000000000001</v>
      </c>
      <c r="I948" s="210"/>
      <c r="J948" s="211">
        <f>ROUND(I948*H948,2)</f>
        <v>0</v>
      </c>
      <c r="K948" s="207" t="s">
        <v>153</v>
      </c>
      <c r="L948" s="40"/>
      <c r="M948" s="212" t="s">
        <v>1</v>
      </c>
      <c r="N948" s="213" t="s">
        <v>47</v>
      </c>
      <c r="O948" s="72"/>
      <c r="P948" s="214">
        <f>O948*H948</f>
        <v>0</v>
      </c>
      <c r="Q948" s="214">
        <v>0</v>
      </c>
      <c r="R948" s="214">
        <f>Q948*H948</f>
        <v>0</v>
      </c>
      <c r="S948" s="214">
        <v>3.0000000000000001E-3</v>
      </c>
      <c r="T948" s="215">
        <f>S948*H948</f>
        <v>5.9550000000000006E-2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216" t="s">
        <v>245</v>
      </c>
      <c r="AT948" s="216" t="s">
        <v>150</v>
      </c>
      <c r="AU948" s="216" t="s">
        <v>92</v>
      </c>
      <c r="AY948" s="18" t="s">
        <v>148</v>
      </c>
      <c r="BE948" s="217">
        <f>IF(N948="základní",J948,0)</f>
        <v>0</v>
      </c>
      <c r="BF948" s="217">
        <f>IF(N948="snížená",J948,0)</f>
        <v>0</v>
      </c>
      <c r="BG948" s="217">
        <f>IF(N948="zákl. přenesená",J948,0)</f>
        <v>0</v>
      </c>
      <c r="BH948" s="217">
        <f>IF(N948="sníž. přenesená",J948,0)</f>
        <v>0</v>
      </c>
      <c r="BI948" s="217">
        <f>IF(N948="nulová",J948,0)</f>
        <v>0</v>
      </c>
      <c r="BJ948" s="18" t="s">
        <v>90</v>
      </c>
      <c r="BK948" s="217">
        <f>ROUND(I948*H948,2)</f>
        <v>0</v>
      </c>
      <c r="BL948" s="18" t="s">
        <v>245</v>
      </c>
      <c r="BM948" s="216" t="s">
        <v>843</v>
      </c>
    </row>
    <row r="949" spans="1:65" s="13" customFormat="1" ht="11.25">
      <c r="B949" s="218"/>
      <c r="C949" s="219"/>
      <c r="D949" s="220" t="s">
        <v>156</v>
      </c>
      <c r="E949" s="221" t="s">
        <v>1</v>
      </c>
      <c r="F949" s="222" t="s">
        <v>157</v>
      </c>
      <c r="G949" s="219"/>
      <c r="H949" s="221" t="s">
        <v>1</v>
      </c>
      <c r="I949" s="223"/>
      <c r="J949" s="219"/>
      <c r="K949" s="219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156</v>
      </c>
      <c r="AU949" s="228" t="s">
        <v>92</v>
      </c>
      <c r="AV949" s="13" t="s">
        <v>90</v>
      </c>
      <c r="AW949" s="13" t="s">
        <v>36</v>
      </c>
      <c r="AX949" s="13" t="s">
        <v>82</v>
      </c>
      <c r="AY949" s="228" t="s">
        <v>148</v>
      </c>
    </row>
    <row r="950" spans="1:65" s="13" customFormat="1" ht="11.25">
      <c r="B950" s="218"/>
      <c r="C950" s="219"/>
      <c r="D950" s="220" t="s">
        <v>156</v>
      </c>
      <c r="E950" s="221" t="s">
        <v>1</v>
      </c>
      <c r="F950" s="222" t="s">
        <v>492</v>
      </c>
      <c r="G950" s="219"/>
      <c r="H950" s="221" t="s">
        <v>1</v>
      </c>
      <c r="I950" s="223"/>
      <c r="J950" s="219"/>
      <c r="K950" s="219"/>
      <c r="L950" s="224"/>
      <c r="M950" s="225"/>
      <c r="N950" s="226"/>
      <c r="O950" s="226"/>
      <c r="P950" s="226"/>
      <c r="Q950" s="226"/>
      <c r="R950" s="226"/>
      <c r="S950" s="226"/>
      <c r="T950" s="227"/>
      <c r="AT950" s="228" t="s">
        <v>156</v>
      </c>
      <c r="AU950" s="228" t="s">
        <v>92</v>
      </c>
      <c r="AV950" s="13" t="s">
        <v>90</v>
      </c>
      <c r="AW950" s="13" t="s">
        <v>36</v>
      </c>
      <c r="AX950" s="13" t="s">
        <v>82</v>
      </c>
      <c r="AY950" s="228" t="s">
        <v>148</v>
      </c>
    </row>
    <row r="951" spans="1:65" s="13" customFormat="1" ht="11.25">
      <c r="B951" s="218"/>
      <c r="C951" s="219"/>
      <c r="D951" s="220" t="s">
        <v>156</v>
      </c>
      <c r="E951" s="221" t="s">
        <v>1</v>
      </c>
      <c r="F951" s="222" t="s">
        <v>844</v>
      </c>
      <c r="G951" s="219"/>
      <c r="H951" s="221" t="s">
        <v>1</v>
      </c>
      <c r="I951" s="223"/>
      <c r="J951" s="219"/>
      <c r="K951" s="219"/>
      <c r="L951" s="224"/>
      <c r="M951" s="225"/>
      <c r="N951" s="226"/>
      <c r="O951" s="226"/>
      <c r="P951" s="226"/>
      <c r="Q951" s="226"/>
      <c r="R951" s="226"/>
      <c r="S951" s="226"/>
      <c r="T951" s="227"/>
      <c r="AT951" s="228" t="s">
        <v>156</v>
      </c>
      <c r="AU951" s="228" t="s">
        <v>92</v>
      </c>
      <c r="AV951" s="13" t="s">
        <v>90</v>
      </c>
      <c r="AW951" s="13" t="s">
        <v>36</v>
      </c>
      <c r="AX951" s="13" t="s">
        <v>82</v>
      </c>
      <c r="AY951" s="228" t="s">
        <v>148</v>
      </c>
    </row>
    <row r="952" spans="1:65" s="14" customFormat="1" ht="11.25">
      <c r="B952" s="229"/>
      <c r="C952" s="230"/>
      <c r="D952" s="220" t="s">
        <v>156</v>
      </c>
      <c r="E952" s="231" t="s">
        <v>1</v>
      </c>
      <c r="F952" s="232" t="s">
        <v>845</v>
      </c>
      <c r="G952" s="230"/>
      <c r="H952" s="233">
        <v>19.850000000000001</v>
      </c>
      <c r="I952" s="234"/>
      <c r="J952" s="230"/>
      <c r="K952" s="230"/>
      <c r="L952" s="235"/>
      <c r="M952" s="236"/>
      <c r="N952" s="237"/>
      <c r="O952" s="237"/>
      <c r="P952" s="237"/>
      <c r="Q952" s="237"/>
      <c r="R952" s="237"/>
      <c r="S952" s="237"/>
      <c r="T952" s="238"/>
      <c r="AT952" s="239" t="s">
        <v>156</v>
      </c>
      <c r="AU952" s="239" t="s">
        <v>92</v>
      </c>
      <c r="AV952" s="14" t="s">
        <v>92</v>
      </c>
      <c r="AW952" s="14" t="s">
        <v>36</v>
      </c>
      <c r="AX952" s="14" t="s">
        <v>82</v>
      </c>
      <c r="AY952" s="239" t="s">
        <v>148</v>
      </c>
    </row>
    <row r="953" spans="1:65" s="15" customFormat="1" ht="11.25">
      <c r="B953" s="240"/>
      <c r="C953" s="241"/>
      <c r="D953" s="220" t="s">
        <v>156</v>
      </c>
      <c r="E953" s="242" t="s">
        <v>1</v>
      </c>
      <c r="F953" s="243" t="s">
        <v>163</v>
      </c>
      <c r="G953" s="241"/>
      <c r="H953" s="244">
        <v>19.850000000000001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AT953" s="250" t="s">
        <v>156</v>
      </c>
      <c r="AU953" s="250" t="s">
        <v>92</v>
      </c>
      <c r="AV953" s="15" t="s">
        <v>154</v>
      </c>
      <c r="AW953" s="15" t="s">
        <v>36</v>
      </c>
      <c r="AX953" s="15" t="s">
        <v>90</v>
      </c>
      <c r="AY953" s="250" t="s">
        <v>148</v>
      </c>
    </row>
    <row r="954" spans="1:65" s="2" customFormat="1" ht="16.5" customHeight="1">
      <c r="A954" s="35"/>
      <c r="B954" s="36"/>
      <c r="C954" s="205" t="s">
        <v>846</v>
      </c>
      <c r="D954" s="205" t="s">
        <v>150</v>
      </c>
      <c r="E954" s="206" t="s">
        <v>847</v>
      </c>
      <c r="F954" s="207" t="s">
        <v>848</v>
      </c>
      <c r="G954" s="208" t="s">
        <v>236</v>
      </c>
      <c r="H954" s="209">
        <v>19.850000000000001</v>
      </c>
      <c r="I954" s="210"/>
      <c r="J954" s="211">
        <f>ROUND(I954*H954,2)</f>
        <v>0</v>
      </c>
      <c r="K954" s="207" t="s">
        <v>1</v>
      </c>
      <c r="L954" s="40"/>
      <c r="M954" s="212" t="s">
        <v>1</v>
      </c>
      <c r="N954" s="213" t="s">
        <v>47</v>
      </c>
      <c r="O954" s="72"/>
      <c r="P954" s="214">
        <f>O954*H954</f>
        <v>0</v>
      </c>
      <c r="Q954" s="214">
        <v>1.7000000000000001E-4</v>
      </c>
      <c r="R954" s="214">
        <f>Q954*H954</f>
        <v>3.3745000000000003E-3</v>
      </c>
      <c r="S954" s="214">
        <v>0</v>
      </c>
      <c r="T954" s="215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16" t="s">
        <v>245</v>
      </c>
      <c r="AT954" s="216" t="s">
        <v>150</v>
      </c>
      <c r="AU954" s="216" t="s">
        <v>92</v>
      </c>
      <c r="AY954" s="18" t="s">
        <v>148</v>
      </c>
      <c r="BE954" s="217">
        <f>IF(N954="základní",J954,0)</f>
        <v>0</v>
      </c>
      <c r="BF954" s="217">
        <f>IF(N954="snížená",J954,0)</f>
        <v>0</v>
      </c>
      <c r="BG954" s="217">
        <f>IF(N954="zákl. přenesená",J954,0)</f>
        <v>0</v>
      </c>
      <c r="BH954" s="217">
        <f>IF(N954="sníž. přenesená",J954,0)</f>
        <v>0</v>
      </c>
      <c r="BI954" s="217">
        <f>IF(N954="nulová",J954,0)</f>
        <v>0</v>
      </c>
      <c r="BJ954" s="18" t="s">
        <v>90</v>
      </c>
      <c r="BK954" s="217">
        <f>ROUND(I954*H954,2)</f>
        <v>0</v>
      </c>
      <c r="BL954" s="18" t="s">
        <v>245</v>
      </c>
      <c r="BM954" s="216" t="s">
        <v>849</v>
      </c>
    </row>
    <row r="955" spans="1:65" s="13" customFormat="1" ht="11.25">
      <c r="B955" s="218"/>
      <c r="C955" s="219"/>
      <c r="D955" s="220" t="s">
        <v>156</v>
      </c>
      <c r="E955" s="221" t="s">
        <v>1</v>
      </c>
      <c r="F955" s="222" t="s">
        <v>157</v>
      </c>
      <c r="G955" s="219"/>
      <c r="H955" s="221" t="s">
        <v>1</v>
      </c>
      <c r="I955" s="223"/>
      <c r="J955" s="219"/>
      <c r="K955" s="219"/>
      <c r="L955" s="224"/>
      <c r="M955" s="225"/>
      <c r="N955" s="226"/>
      <c r="O955" s="226"/>
      <c r="P955" s="226"/>
      <c r="Q955" s="226"/>
      <c r="R955" s="226"/>
      <c r="S955" s="226"/>
      <c r="T955" s="227"/>
      <c r="AT955" s="228" t="s">
        <v>156</v>
      </c>
      <c r="AU955" s="228" t="s">
        <v>92</v>
      </c>
      <c r="AV955" s="13" t="s">
        <v>90</v>
      </c>
      <c r="AW955" s="13" t="s">
        <v>36</v>
      </c>
      <c r="AX955" s="13" t="s">
        <v>82</v>
      </c>
      <c r="AY955" s="228" t="s">
        <v>148</v>
      </c>
    </row>
    <row r="956" spans="1:65" s="13" customFormat="1" ht="11.25">
      <c r="B956" s="218"/>
      <c r="C956" s="219"/>
      <c r="D956" s="220" t="s">
        <v>156</v>
      </c>
      <c r="E956" s="221" t="s">
        <v>1</v>
      </c>
      <c r="F956" s="222" t="s">
        <v>492</v>
      </c>
      <c r="G956" s="219"/>
      <c r="H956" s="221" t="s">
        <v>1</v>
      </c>
      <c r="I956" s="223"/>
      <c r="J956" s="219"/>
      <c r="K956" s="219"/>
      <c r="L956" s="224"/>
      <c r="M956" s="225"/>
      <c r="N956" s="226"/>
      <c r="O956" s="226"/>
      <c r="P956" s="226"/>
      <c r="Q956" s="226"/>
      <c r="R956" s="226"/>
      <c r="S956" s="226"/>
      <c r="T956" s="227"/>
      <c r="AT956" s="228" t="s">
        <v>156</v>
      </c>
      <c r="AU956" s="228" t="s">
        <v>92</v>
      </c>
      <c r="AV956" s="13" t="s">
        <v>90</v>
      </c>
      <c r="AW956" s="13" t="s">
        <v>36</v>
      </c>
      <c r="AX956" s="13" t="s">
        <v>82</v>
      </c>
      <c r="AY956" s="228" t="s">
        <v>148</v>
      </c>
    </row>
    <row r="957" spans="1:65" s="13" customFormat="1" ht="11.25">
      <c r="B957" s="218"/>
      <c r="C957" s="219"/>
      <c r="D957" s="220" t="s">
        <v>156</v>
      </c>
      <c r="E957" s="221" t="s">
        <v>1</v>
      </c>
      <c r="F957" s="222" t="s">
        <v>850</v>
      </c>
      <c r="G957" s="219"/>
      <c r="H957" s="221" t="s">
        <v>1</v>
      </c>
      <c r="I957" s="223"/>
      <c r="J957" s="219"/>
      <c r="K957" s="219"/>
      <c r="L957" s="224"/>
      <c r="M957" s="225"/>
      <c r="N957" s="226"/>
      <c r="O957" s="226"/>
      <c r="P957" s="226"/>
      <c r="Q957" s="226"/>
      <c r="R957" s="226"/>
      <c r="S957" s="226"/>
      <c r="T957" s="227"/>
      <c r="AT957" s="228" t="s">
        <v>156</v>
      </c>
      <c r="AU957" s="228" t="s">
        <v>92</v>
      </c>
      <c r="AV957" s="13" t="s">
        <v>90</v>
      </c>
      <c r="AW957" s="13" t="s">
        <v>36</v>
      </c>
      <c r="AX957" s="13" t="s">
        <v>82</v>
      </c>
      <c r="AY957" s="228" t="s">
        <v>148</v>
      </c>
    </row>
    <row r="958" spans="1:65" s="13" customFormat="1" ht="11.25">
      <c r="B958" s="218"/>
      <c r="C958" s="219"/>
      <c r="D958" s="220" t="s">
        <v>156</v>
      </c>
      <c r="E958" s="221" t="s">
        <v>1</v>
      </c>
      <c r="F958" s="222" t="s">
        <v>844</v>
      </c>
      <c r="G958" s="219"/>
      <c r="H958" s="221" t="s">
        <v>1</v>
      </c>
      <c r="I958" s="223"/>
      <c r="J958" s="219"/>
      <c r="K958" s="219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156</v>
      </c>
      <c r="AU958" s="228" t="s">
        <v>92</v>
      </c>
      <c r="AV958" s="13" t="s">
        <v>90</v>
      </c>
      <c r="AW958" s="13" t="s">
        <v>36</v>
      </c>
      <c r="AX958" s="13" t="s">
        <v>82</v>
      </c>
      <c r="AY958" s="228" t="s">
        <v>148</v>
      </c>
    </row>
    <row r="959" spans="1:65" s="14" customFormat="1" ht="11.25">
      <c r="B959" s="229"/>
      <c r="C959" s="230"/>
      <c r="D959" s="220" t="s">
        <v>156</v>
      </c>
      <c r="E959" s="231" t="s">
        <v>1</v>
      </c>
      <c r="F959" s="232" t="s">
        <v>845</v>
      </c>
      <c r="G959" s="230"/>
      <c r="H959" s="233">
        <v>19.850000000000001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AT959" s="239" t="s">
        <v>156</v>
      </c>
      <c r="AU959" s="239" t="s">
        <v>92</v>
      </c>
      <c r="AV959" s="14" t="s">
        <v>92</v>
      </c>
      <c r="AW959" s="14" t="s">
        <v>36</v>
      </c>
      <c r="AX959" s="14" t="s">
        <v>82</v>
      </c>
      <c r="AY959" s="239" t="s">
        <v>148</v>
      </c>
    </row>
    <row r="960" spans="1:65" s="15" customFormat="1" ht="11.25">
      <c r="B960" s="240"/>
      <c r="C960" s="241"/>
      <c r="D960" s="220" t="s">
        <v>156</v>
      </c>
      <c r="E960" s="242" t="s">
        <v>1</v>
      </c>
      <c r="F960" s="243" t="s">
        <v>163</v>
      </c>
      <c r="G960" s="241"/>
      <c r="H960" s="244">
        <v>19.850000000000001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AT960" s="250" t="s">
        <v>156</v>
      </c>
      <c r="AU960" s="250" t="s">
        <v>92</v>
      </c>
      <c r="AV960" s="15" t="s">
        <v>154</v>
      </c>
      <c r="AW960" s="15" t="s">
        <v>36</v>
      </c>
      <c r="AX960" s="15" t="s">
        <v>90</v>
      </c>
      <c r="AY960" s="250" t="s">
        <v>148</v>
      </c>
    </row>
    <row r="961" spans="1:65" s="2" customFormat="1" ht="24" customHeight="1">
      <c r="A961" s="35"/>
      <c r="B961" s="36"/>
      <c r="C961" s="205" t="s">
        <v>851</v>
      </c>
      <c r="D961" s="205" t="s">
        <v>150</v>
      </c>
      <c r="E961" s="206" t="s">
        <v>852</v>
      </c>
      <c r="F961" s="207" t="s">
        <v>853</v>
      </c>
      <c r="G961" s="208" t="s">
        <v>236</v>
      </c>
      <c r="H961" s="209">
        <v>33</v>
      </c>
      <c r="I961" s="210"/>
      <c r="J961" s="211">
        <f>ROUND(I961*H961,2)</f>
        <v>0</v>
      </c>
      <c r="K961" s="207" t="s">
        <v>1</v>
      </c>
      <c r="L961" s="40"/>
      <c r="M961" s="212" t="s">
        <v>1</v>
      </c>
      <c r="N961" s="213" t="s">
        <v>47</v>
      </c>
      <c r="O961" s="72"/>
      <c r="P961" s="214">
        <f>O961*H961</f>
        <v>0</v>
      </c>
      <c r="Q961" s="214">
        <v>1.7000000000000001E-4</v>
      </c>
      <c r="R961" s="214">
        <f>Q961*H961</f>
        <v>5.6100000000000004E-3</v>
      </c>
      <c r="S961" s="214">
        <v>0</v>
      </c>
      <c r="T961" s="215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216" t="s">
        <v>245</v>
      </c>
      <c r="AT961" s="216" t="s">
        <v>150</v>
      </c>
      <c r="AU961" s="216" t="s">
        <v>92</v>
      </c>
      <c r="AY961" s="18" t="s">
        <v>148</v>
      </c>
      <c r="BE961" s="217">
        <f>IF(N961="základní",J961,0)</f>
        <v>0</v>
      </c>
      <c r="BF961" s="217">
        <f>IF(N961="snížená",J961,0)</f>
        <v>0</v>
      </c>
      <c r="BG961" s="217">
        <f>IF(N961="zákl. přenesená",J961,0)</f>
        <v>0</v>
      </c>
      <c r="BH961" s="217">
        <f>IF(N961="sníž. přenesená",J961,0)</f>
        <v>0</v>
      </c>
      <c r="BI961" s="217">
        <f>IF(N961="nulová",J961,0)</f>
        <v>0</v>
      </c>
      <c r="BJ961" s="18" t="s">
        <v>90</v>
      </c>
      <c r="BK961" s="217">
        <f>ROUND(I961*H961,2)</f>
        <v>0</v>
      </c>
      <c r="BL961" s="18" t="s">
        <v>245</v>
      </c>
      <c r="BM961" s="216" t="s">
        <v>854</v>
      </c>
    </row>
    <row r="962" spans="1:65" s="13" customFormat="1" ht="11.25">
      <c r="B962" s="218"/>
      <c r="C962" s="219"/>
      <c r="D962" s="220" t="s">
        <v>156</v>
      </c>
      <c r="E962" s="221" t="s">
        <v>1</v>
      </c>
      <c r="F962" s="222" t="s">
        <v>157</v>
      </c>
      <c r="G962" s="219"/>
      <c r="H962" s="221" t="s">
        <v>1</v>
      </c>
      <c r="I962" s="223"/>
      <c r="J962" s="219"/>
      <c r="K962" s="219"/>
      <c r="L962" s="224"/>
      <c r="M962" s="225"/>
      <c r="N962" s="226"/>
      <c r="O962" s="226"/>
      <c r="P962" s="226"/>
      <c r="Q962" s="226"/>
      <c r="R962" s="226"/>
      <c r="S962" s="226"/>
      <c r="T962" s="227"/>
      <c r="AT962" s="228" t="s">
        <v>156</v>
      </c>
      <c r="AU962" s="228" t="s">
        <v>92</v>
      </c>
      <c r="AV962" s="13" t="s">
        <v>90</v>
      </c>
      <c r="AW962" s="13" t="s">
        <v>36</v>
      </c>
      <c r="AX962" s="13" t="s">
        <v>82</v>
      </c>
      <c r="AY962" s="228" t="s">
        <v>148</v>
      </c>
    </row>
    <row r="963" spans="1:65" s="13" customFormat="1" ht="11.25">
      <c r="B963" s="218"/>
      <c r="C963" s="219"/>
      <c r="D963" s="220" t="s">
        <v>156</v>
      </c>
      <c r="E963" s="221" t="s">
        <v>1</v>
      </c>
      <c r="F963" s="222" t="s">
        <v>850</v>
      </c>
      <c r="G963" s="219"/>
      <c r="H963" s="221" t="s">
        <v>1</v>
      </c>
      <c r="I963" s="223"/>
      <c r="J963" s="219"/>
      <c r="K963" s="219"/>
      <c r="L963" s="224"/>
      <c r="M963" s="225"/>
      <c r="N963" s="226"/>
      <c r="O963" s="226"/>
      <c r="P963" s="226"/>
      <c r="Q963" s="226"/>
      <c r="R963" s="226"/>
      <c r="S963" s="226"/>
      <c r="T963" s="227"/>
      <c r="AT963" s="228" t="s">
        <v>156</v>
      </c>
      <c r="AU963" s="228" t="s">
        <v>92</v>
      </c>
      <c r="AV963" s="13" t="s">
        <v>90</v>
      </c>
      <c r="AW963" s="13" t="s">
        <v>36</v>
      </c>
      <c r="AX963" s="13" t="s">
        <v>82</v>
      </c>
      <c r="AY963" s="228" t="s">
        <v>148</v>
      </c>
    </row>
    <row r="964" spans="1:65" s="13" customFormat="1" ht="11.25">
      <c r="B964" s="218"/>
      <c r="C964" s="219"/>
      <c r="D964" s="220" t="s">
        <v>156</v>
      </c>
      <c r="E964" s="221" t="s">
        <v>1</v>
      </c>
      <c r="F964" s="222" t="s">
        <v>793</v>
      </c>
      <c r="G964" s="219"/>
      <c r="H964" s="221" t="s">
        <v>1</v>
      </c>
      <c r="I964" s="223"/>
      <c r="J964" s="219"/>
      <c r="K964" s="219"/>
      <c r="L964" s="224"/>
      <c r="M964" s="225"/>
      <c r="N964" s="226"/>
      <c r="O964" s="226"/>
      <c r="P964" s="226"/>
      <c r="Q964" s="226"/>
      <c r="R964" s="226"/>
      <c r="S964" s="226"/>
      <c r="T964" s="227"/>
      <c r="AT964" s="228" t="s">
        <v>156</v>
      </c>
      <c r="AU964" s="228" t="s">
        <v>92</v>
      </c>
      <c r="AV964" s="13" t="s">
        <v>90</v>
      </c>
      <c r="AW964" s="13" t="s">
        <v>36</v>
      </c>
      <c r="AX964" s="13" t="s">
        <v>82</v>
      </c>
      <c r="AY964" s="228" t="s">
        <v>148</v>
      </c>
    </row>
    <row r="965" spans="1:65" s="14" customFormat="1" ht="11.25">
      <c r="B965" s="229"/>
      <c r="C965" s="230"/>
      <c r="D965" s="220" t="s">
        <v>156</v>
      </c>
      <c r="E965" s="231" t="s">
        <v>1</v>
      </c>
      <c r="F965" s="232" t="s">
        <v>855</v>
      </c>
      <c r="G965" s="230"/>
      <c r="H965" s="233">
        <v>20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156</v>
      </c>
      <c r="AU965" s="239" t="s">
        <v>92</v>
      </c>
      <c r="AV965" s="14" t="s">
        <v>92</v>
      </c>
      <c r="AW965" s="14" t="s">
        <v>36</v>
      </c>
      <c r="AX965" s="14" t="s">
        <v>82</v>
      </c>
      <c r="AY965" s="239" t="s">
        <v>148</v>
      </c>
    </row>
    <row r="966" spans="1:65" s="14" customFormat="1" ht="11.25">
      <c r="B966" s="229"/>
      <c r="C966" s="230"/>
      <c r="D966" s="220" t="s">
        <v>156</v>
      </c>
      <c r="E966" s="231" t="s">
        <v>1</v>
      </c>
      <c r="F966" s="232" t="s">
        <v>856</v>
      </c>
      <c r="G966" s="230"/>
      <c r="H966" s="233">
        <v>1.5</v>
      </c>
      <c r="I966" s="234"/>
      <c r="J966" s="230"/>
      <c r="K966" s="230"/>
      <c r="L966" s="235"/>
      <c r="M966" s="236"/>
      <c r="N966" s="237"/>
      <c r="O966" s="237"/>
      <c r="P966" s="237"/>
      <c r="Q966" s="237"/>
      <c r="R966" s="237"/>
      <c r="S966" s="237"/>
      <c r="T966" s="238"/>
      <c r="AT966" s="239" t="s">
        <v>156</v>
      </c>
      <c r="AU966" s="239" t="s">
        <v>92</v>
      </c>
      <c r="AV966" s="14" t="s">
        <v>92</v>
      </c>
      <c r="AW966" s="14" t="s">
        <v>36</v>
      </c>
      <c r="AX966" s="14" t="s">
        <v>82</v>
      </c>
      <c r="AY966" s="239" t="s">
        <v>148</v>
      </c>
    </row>
    <row r="967" spans="1:65" s="14" customFormat="1" ht="11.25">
      <c r="B967" s="229"/>
      <c r="C967" s="230"/>
      <c r="D967" s="220" t="s">
        <v>156</v>
      </c>
      <c r="E967" s="231" t="s">
        <v>1</v>
      </c>
      <c r="F967" s="232" t="s">
        <v>857</v>
      </c>
      <c r="G967" s="230"/>
      <c r="H967" s="233">
        <v>11.5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AT967" s="239" t="s">
        <v>156</v>
      </c>
      <c r="AU967" s="239" t="s">
        <v>92</v>
      </c>
      <c r="AV967" s="14" t="s">
        <v>92</v>
      </c>
      <c r="AW967" s="14" t="s">
        <v>36</v>
      </c>
      <c r="AX967" s="14" t="s">
        <v>82</v>
      </c>
      <c r="AY967" s="239" t="s">
        <v>148</v>
      </c>
    </row>
    <row r="968" spans="1:65" s="15" customFormat="1" ht="11.25">
      <c r="B968" s="240"/>
      <c r="C968" s="241"/>
      <c r="D968" s="220" t="s">
        <v>156</v>
      </c>
      <c r="E968" s="242" t="s">
        <v>1</v>
      </c>
      <c r="F968" s="243" t="s">
        <v>163</v>
      </c>
      <c r="G968" s="241"/>
      <c r="H968" s="244">
        <v>33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AT968" s="250" t="s">
        <v>156</v>
      </c>
      <c r="AU968" s="250" t="s">
        <v>92</v>
      </c>
      <c r="AV968" s="15" t="s">
        <v>154</v>
      </c>
      <c r="AW968" s="15" t="s">
        <v>36</v>
      </c>
      <c r="AX968" s="15" t="s">
        <v>90</v>
      </c>
      <c r="AY968" s="250" t="s">
        <v>148</v>
      </c>
    </row>
    <row r="969" spans="1:65" s="2" customFormat="1" ht="24" customHeight="1">
      <c r="A969" s="35"/>
      <c r="B969" s="36"/>
      <c r="C969" s="251" t="s">
        <v>858</v>
      </c>
      <c r="D969" s="251" t="s">
        <v>239</v>
      </c>
      <c r="E969" s="252" t="s">
        <v>859</v>
      </c>
      <c r="F969" s="253" t="s">
        <v>860</v>
      </c>
      <c r="G969" s="254" t="s">
        <v>382</v>
      </c>
      <c r="H969" s="255">
        <v>20</v>
      </c>
      <c r="I969" s="256"/>
      <c r="J969" s="257">
        <f>ROUND(I969*H969,2)</f>
        <v>0</v>
      </c>
      <c r="K969" s="253" t="s">
        <v>1</v>
      </c>
      <c r="L969" s="258"/>
      <c r="M969" s="259" t="s">
        <v>1</v>
      </c>
      <c r="N969" s="260" t="s">
        <v>47</v>
      </c>
      <c r="O969" s="72"/>
      <c r="P969" s="214">
        <f>O969*H969</f>
        <v>0</v>
      </c>
      <c r="Q969" s="214">
        <v>0</v>
      </c>
      <c r="R969" s="214">
        <f>Q969*H969</f>
        <v>0</v>
      </c>
      <c r="S969" s="214">
        <v>0</v>
      </c>
      <c r="T969" s="215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216" t="s">
        <v>334</v>
      </c>
      <c r="AT969" s="216" t="s">
        <v>239</v>
      </c>
      <c r="AU969" s="216" t="s">
        <v>92</v>
      </c>
      <c r="AY969" s="18" t="s">
        <v>148</v>
      </c>
      <c r="BE969" s="217">
        <f>IF(N969="základní",J969,0)</f>
        <v>0</v>
      </c>
      <c r="BF969" s="217">
        <f>IF(N969="snížená",J969,0)</f>
        <v>0</v>
      </c>
      <c r="BG969" s="217">
        <f>IF(N969="zákl. přenesená",J969,0)</f>
        <v>0</v>
      </c>
      <c r="BH969" s="217">
        <f>IF(N969="sníž. přenesená",J969,0)</f>
        <v>0</v>
      </c>
      <c r="BI969" s="217">
        <f>IF(N969="nulová",J969,0)</f>
        <v>0</v>
      </c>
      <c r="BJ969" s="18" t="s">
        <v>90</v>
      </c>
      <c r="BK969" s="217">
        <f>ROUND(I969*H969,2)</f>
        <v>0</v>
      </c>
      <c r="BL969" s="18" t="s">
        <v>245</v>
      </c>
      <c r="BM969" s="216" t="s">
        <v>861</v>
      </c>
    </row>
    <row r="970" spans="1:65" s="13" customFormat="1" ht="11.25">
      <c r="B970" s="218"/>
      <c r="C970" s="219"/>
      <c r="D970" s="220" t="s">
        <v>156</v>
      </c>
      <c r="E970" s="221" t="s">
        <v>1</v>
      </c>
      <c r="F970" s="222" t="s">
        <v>157</v>
      </c>
      <c r="G970" s="219"/>
      <c r="H970" s="221" t="s">
        <v>1</v>
      </c>
      <c r="I970" s="223"/>
      <c r="J970" s="219"/>
      <c r="K970" s="219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156</v>
      </c>
      <c r="AU970" s="228" t="s">
        <v>92</v>
      </c>
      <c r="AV970" s="13" t="s">
        <v>90</v>
      </c>
      <c r="AW970" s="13" t="s">
        <v>36</v>
      </c>
      <c r="AX970" s="13" t="s">
        <v>82</v>
      </c>
      <c r="AY970" s="228" t="s">
        <v>148</v>
      </c>
    </row>
    <row r="971" spans="1:65" s="13" customFormat="1" ht="11.25">
      <c r="B971" s="218"/>
      <c r="C971" s="219"/>
      <c r="D971" s="220" t="s">
        <v>156</v>
      </c>
      <c r="E971" s="221" t="s">
        <v>1</v>
      </c>
      <c r="F971" s="222" t="s">
        <v>850</v>
      </c>
      <c r="G971" s="219"/>
      <c r="H971" s="221" t="s">
        <v>1</v>
      </c>
      <c r="I971" s="223"/>
      <c r="J971" s="219"/>
      <c r="K971" s="219"/>
      <c r="L971" s="224"/>
      <c r="M971" s="225"/>
      <c r="N971" s="226"/>
      <c r="O971" s="226"/>
      <c r="P971" s="226"/>
      <c r="Q971" s="226"/>
      <c r="R971" s="226"/>
      <c r="S971" s="226"/>
      <c r="T971" s="227"/>
      <c r="AT971" s="228" t="s">
        <v>156</v>
      </c>
      <c r="AU971" s="228" t="s">
        <v>92</v>
      </c>
      <c r="AV971" s="13" t="s">
        <v>90</v>
      </c>
      <c r="AW971" s="13" t="s">
        <v>36</v>
      </c>
      <c r="AX971" s="13" t="s">
        <v>82</v>
      </c>
      <c r="AY971" s="228" t="s">
        <v>148</v>
      </c>
    </row>
    <row r="972" spans="1:65" s="13" customFormat="1" ht="11.25">
      <c r="B972" s="218"/>
      <c r="C972" s="219"/>
      <c r="D972" s="220" t="s">
        <v>156</v>
      </c>
      <c r="E972" s="221" t="s">
        <v>1</v>
      </c>
      <c r="F972" s="222" t="s">
        <v>793</v>
      </c>
      <c r="G972" s="219"/>
      <c r="H972" s="221" t="s">
        <v>1</v>
      </c>
      <c r="I972" s="223"/>
      <c r="J972" s="219"/>
      <c r="K972" s="219"/>
      <c r="L972" s="224"/>
      <c r="M972" s="225"/>
      <c r="N972" s="226"/>
      <c r="O972" s="226"/>
      <c r="P972" s="226"/>
      <c r="Q972" s="226"/>
      <c r="R972" s="226"/>
      <c r="S972" s="226"/>
      <c r="T972" s="227"/>
      <c r="AT972" s="228" t="s">
        <v>156</v>
      </c>
      <c r="AU972" s="228" t="s">
        <v>92</v>
      </c>
      <c r="AV972" s="13" t="s">
        <v>90</v>
      </c>
      <c r="AW972" s="13" t="s">
        <v>36</v>
      </c>
      <c r="AX972" s="13" t="s">
        <v>82</v>
      </c>
      <c r="AY972" s="228" t="s">
        <v>148</v>
      </c>
    </row>
    <row r="973" spans="1:65" s="14" customFormat="1" ht="11.25">
      <c r="B973" s="229"/>
      <c r="C973" s="230"/>
      <c r="D973" s="220" t="s">
        <v>156</v>
      </c>
      <c r="E973" s="231" t="s">
        <v>1</v>
      </c>
      <c r="F973" s="232" t="s">
        <v>855</v>
      </c>
      <c r="G973" s="230"/>
      <c r="H973" s="233">
        <v>20</v>
      </c>
      <c r="I973" s="234"/>
      <c r="J973" s="230"/>
      <c r="K973" s="230"/>
      <c r="L973" s="235"/>
      <c r="M973" s="236"/>
      <c r="N973" s="237"/>
      <c r="O973" s="237"/>
      <c r="P973" s="237"/>
      <c r="Q973" s="237"/>
      <c r="R973" s="237"/>
      <c r="S973" s="237"/>
      <c r="T973" s="238"/>
      <c r="AT973" s="239" t="s">
        <v>156</v>
      </c>
      <c r="AU973" s="239" t="s">
        <v>92</v>
      </c>
      <c r="AV973" s="14" t="s">
        <v>92</v>
      </c>
      <c r="AW973" s="14" t="s">
        <v>36</v>
      </c>
      <c r="AX973" s="14" t="s">
        <v>82</v>
      </c>
      <c r="AY973" s="239" t="s">
        <v>148</v>
      </c>
    </row>
    <row r="974" spans="1:65" s="15" customFormat="1" ht="11.25">
      <c r="B974" s="240"/>
      <c r="C974" s="241"/>
      <c r="D974" s="220" t="s">
        <v>156</v>
      </c>
      <c r="E974" s="242" t="s">
        <v>1</v>
      </c>
      <c r="F974" s="243" t="s">
        <v>163</v>
      </c>
      <c r="G974" s="241"/>
      <c r="H974" s="244">
        <v>20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AT974" s="250" t="s">
        <v>156</v>
      </c>
      <c r="AU974" s="250" t="s">
        <v>92</v>
      </c>
      <c r="AV974" s="15" t="s">
        <v>154</v>
      </c>
      <c r="AW974" s="15" t="s">
        <v>36</v>
      </c>
      <c r="AX974" s="15" t="s">
        <v>90</v>
      </c>
      <c r="AY974" s="250" t="s">
        <v>148</v>
      </c>
    </row>
    <row r="975" spans="1:65" s="2" customFormat="1" ht="24" customHeight="1">
      <c r="A975" s="35"/>
      <c r="B975" s="36"/>
      <c r="C975" s="251" t="s">
        <v>862</v>
      </c>
      <c r="D975" s="251" t="s">
        <v>239</v>
      </c>
      <c r="E975" s="252" t="s">
        <v>863</v>
      </c>
      <c r="F975" s="253" t="s">
        <v>864</v>
      </c>
      <c r="G975" s="254" t="s">
        <v>382</v>
      </c>
      <c r="H975" s="255">
        <v>1.5</v>
      </c>
      <c r="I975" s="256"/>
      <c r="J975" s="257">
        <f>ROUND(I975*H975,2)</f>
        <v>0</v>
      </c>
      <c r="K975" s="253" t="s">
        <v>1</v>
      </c>
      <c r="L975" s="258"/>
      <c r="M975" s="259" t="s">
        <v>1</v>
      </c>
      <c r="N975" s="260" t="s">
        <v>47</v>
      </c>
      <c r="O975" s="72"/>
      <c r="P975" s="214">
        <f>O975*H975</f>
        <v>0</v>
      </c>
      <c r="Q975" s="214">
        <v>0</v>
      </c>
      <c r="R975" s="214">
        <f>Q975*H975</f>
        <v>0</v>
      </c>
      <c r="S975" s="214">
        <v>0</v>
      </c>
      <c r="T975" s="215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16" t="s">
        <v>334</v>
      </c>
      <c r="AT975" s="216" t="s">
        <v>239</v>
      </c>
      <c r="AU975" s="216" t="s">
        <v>92</v>
      </c>
      <c r="AY975" s="18" t="s">
        <v>148</v>
      </c>
      <c r="BE975" s="217">
        <f>IF(N975="základní",J975,0)</f>
        <v>0</v>
      </c>
      <c r="BF975" s="217">
        <f>IF(N975="snížená",J975,0)</f>
        <v>0</v>
      </c>
      <c r="BG975" s="217">
        <f>IF(N975="zákl. přenesená",J975,0)</f>
        <v>0</v>
      </c>
      <c r="BH975" s="217">
        <f>IF(N975="sníž. přenesená",J975,0)</f>
        <v>0</v>
      </c>
      <c r="BI975" s="217">
        <f>IF(N975="nulová",J975,0)</f>
        <v>0</v>
      </c>
      <c r="BJ975" s="18" t="s">
        <v>90</v>
      </c>
      <c r="BK975" s="217">
        <f>ROUND(I975*H975,2)</f>
        <v>0</v>
      </c>
      <c r="BL975" s="18" t="s">
        <v>245</v>
      </c>
      <c r="BM975" s="216" t="s">
        <v>865</v>
      </c>
    </row>
    <row r="976" spans="1:65" s="13" customFormat="1" ht="11.25">
      <c r="B976" s="218"/>
      <c r="C976" s="219"/>
      <c r="D976" s="220" t="s">
        <v>156</v>
      </c>
      <c r="E976" s="221" t="s">
        <v>1</v>
      </c>
      <c r="F976" s="222" t="s">
        <v>157</v>
      </c>
      <c r="G976" s="219"/>
      <c r="H976" s="221" t="s">
        <v>1</v>
      </c>
      <c r="I976" s="223"/>
      <c r="J976" s="219"/>
      <c r="K976" s="219"/>
      <c r="L976" s="224"/>
      <c r="M976" s="225"/>
      <c r="N976" s="226"/>
      <c r="O976" s="226"/>
      <c r="P976" s="226"/>
      <c r="Q976" s="226"/>
      <c r="R976" s="226"/>
      <c r="S976" s="226"/>
      <c r="T976" s="227"/>
      <c r="AT976" s="228" t="s">
        <v>156</v>
      </c>
      <c r="AU976" s="228" t="s">
        <v>92</v>
      </c>
      <c r="AV976" s="13" t="s">
        <v>90</v>
      </c>
      <c r="AW976" s="13" t="s">
        <v>36</v>
      </c>
      <c r="AX976" s="13" t="s">
        <v>82</v>
      </c>
      <c r="AY976" s="228" t="s">
        <v>148</v>
      </c>
    </row>
    <row r="977" spans="1:65" s="13" customFormat="1" ht="11.25">
      <c r="B977" s="218"/>
      <c r="C977" s="219"/>
      <c r="D977" s="220" t="s">
        <v>156</v>
      </c>
      <c r="E977" s="221" t="s">
        <v>1</v>
      </c>
      <c r="F977" s="222" t="s">
        <v>850</v>
      </c>
      <c r="G977" s="219"/>
      <c r="H977" s="221" t="s">
        <v>1</v>
      </c>
      <c r="I977" s="223"/>
      <c r="J977" s="219"/>
      <c r="K977" s="219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156</v>
      </c>
      <c r="AU977" s="228" t="s">
        <v>92</v>
      </c>
      <c r="AV977" s="13" t="s">
        <v>90</v>
      </c>
      <c r="AW977" s="13" t="s">
        <v>36</v>
      </c>
      <c r="AX977" s="13" t="s">
        <v>82</v>
      </c>
      <c r="AY977" s="228" t="s">
        <v>148</v>
      </c>
    </row>
    <row r="978" spans="1:65" s="13" customFormat="1" ht="11.25">
      <c r="B978" s="218"/>
      <c r="C978" s="219"/>
      <c r="D978" s="220" t="s">
        <v>156</v>
      </c>
      <c r="E978" s="221" t="s">
        <v>1</v>
      </c>
      <c r="F978" s="222" t="s">
        <v>793</v>
      </c>
      <c r="G978" s="219"/>
      <c r="H978" s="221" t="s">
        <v>1</v>
      </c>
      <c r="I978" s="223"/>
      <c r="J978" s="219"/>
      <c r="K978" s="219"/>
      <c r="L978" s="224"/>
      <c r="M978" s="225"/>
      <c r="N978" s="226"/>
      <c r="O978" s="226"/>
      <c r="P978" s="226"/>
      <c r="Q978" s="226"/>
      <c r="R978" s="226"/>
      <c r="S978" s="226"/>
      <c r="T978" s="227"/>
      <c r="AT978" s="228" t="s">
        <v>156</v>
      </c>
      <c r="AU978" s="228" t="s">
        <v>92</v>
      </c>
      <c r="AV978" s="13" t="s">
        <v>90</v>
      </c>
      <c r="AW978" s="13" t="s">
        <v>36</v>
      </c>
      <c r="AX978" s="13" t="s">
        <v>82</v>
      </c>
      <c r="AY978" s="228" t="s">
        <v>148</v>
      </c>
    </row>
    <row r="979" spans="1:65" s="14" customFormat="1" ht="11.25">
      <c r="B979" s="229"/>
      <c r="C979" s="230"/>
      <c r="D979" s="220" t="s">
        <v>156</v>
      </c>
      <c r="E979" s="231" t="s">
        <v>1</v>
      </c>
      <c r="F979" s="232" t="s">
        <v>856</v>
      </c>
      <c r="G979" s="230"/>
      <c r="H979" s="233">
        <v>1.5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AT979" s="239" t="s">
        <v>156</v>
      </c>
      <c r="AU979" s="239" t="s">
        <v>92</v>
      </c>
      <c r="AV979" s="14" t="s">
        <v>92</v>
      </c>
      <c r="AW979" s="14" t="s">
        <v>36</v>
      </c>
      <c r="AX979" s="14" t="s">
        <v>82</v>
      </c>
      <c r="AY979" s="239" t="s">
        <v>148</v>
      </c>
    </row>
    <row r="980" spans="1:65" s="15" customFormat="1" ht="11.25">
      <c r="B980" s="240"/>
      <c r="C980" s="241"/>
      <c r="D980" s="220" t="s">
        <v>156</v>
      </c>
      <c r="E980" s="242" t="s">
        <v>1</v>
      </c>
      <c r="F980" s="243" t="s">
        <v>163</v>
      </c>
      <c r="G980" s="241"/>
      <c r="H980" s="244">
        <v>1.5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AT980" s="250" t="s">
        <v>156</v>
      </c>
      <c r="AU980" s="250" t="s">
        <v>92</v>
      </c>
      <c r="AV980" s="15" t="s">
        <v>154</v>
      </c>
      <c r="AW980" s="15" t="s">
        <v>36</v>
      </c>
      <c r="AX980" s="15" t="s">
        <v>90</v>
      </c>
      <c r="AY980" s="250" t="s">
        <v>148</v>
      </c>
    </row>
    <row r="981" spans="1:65" s="2" customFormat="1" ht="24" customHeight="1">
      <c r="A981" s="35"/>
      <c r="B981" s="36"/>
      <c r="C981" s="251" t="s">
        <v>866</v>
      </c>
      <c r="D981" s="251" t="s">
        <v>239</v>
      </c>
      <c r="E981" s="252" t="s">
        <v>867</v>
      </c>
      <c r="F981" s="253" t="s">
        <v>868</v>
      </c>
      <c r="G981" s="254" t="s">
        <v>382</v>
      </c>
      <c r="H981" s="255">
        <v>11.5</v>
      </c>
      <c r="I981" s="256"/>
      <c r="J981" s="257">
        <f>ROUND(I981*H981,2)</f>
        <v>0</v>
      </c>
      <c r="K981" s="253" t="s">
        <v>1</v>
      </c>
      <c r="L981" s="258"/>
      <c r="M981" s="259" t="s">
        <v>1</v>
      </c>
      <c r="N981" s="260" t="s">
        <v>47</v>
      </c>
      <c r="O981" s="72"/>
      <c r="P981" s="214">
        <f>O981*H981</f>
        <v>0</v>
      </c>
      <c r="Q981" s="214">
        <v>0</v>
      </c>
      <c r="R981" s="214">
        <f>Q981*H981</f>
        <v>0</v>
      </c>
      <c r="S981" s="214">
        <v>0</v>
      </c>
      <c r="T981" s="215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216" t="s">
        <v>334</v>
      </c>
      <c r="AT981" s="216" t="s">
        <v>239</v>
      </c>
      <c r="AU981" s="216" t="s">
        <v>92</v>
      </c>
      <c r="AY981" s="18" t="s">
        <v>148</v>
      </c>
      <c r="BE981" s="217">
        <f>IF(N981="základní",J981,0)</f>
        <v>0</v>
      </c>
      <c r="BF981" s="217">
        <f>IF(N981="snížená",J981,0)</f>
        <v>0</v>
      </c>
      <c r="BG981" s="217">
        <f>IF(N981="zákl. přenesená",J981,0)</f>
        <v>0</v>
      </c>
      <c r="BH981" s="217">
        <f>IF(N981="sníž. přenesená",J981,0)</f>
        <v>0</v>
      </c>
      <c r="BI981" s="217">
        <f>IF(N981="nulová",J981,0)</f>
        <v>0</v>
      </c>
      <c r="BJ981" s="18" t="s">
        <v>90</v>
      </c>
      <c r="BK981" s="217">
        <f>ROUND(I981*H981,2)</f>
        <v>0</v>
      </c>
      <c r="BL981" s="18" t="s">
        <v>245</v>
      </c>
      <c r="BM981" s="216" t="s">
        <v>869</v>
      </c>
    </row>
    <row r="982" spans="1:65" s="13" customFormat="1" ht="11.25">
      <c r="B982" s="218"/>
      <c r="C982" s="219"/>
      <c r="D982" s="220" t="s">
        <v>156</v>
      </c>
      <c r="E982" s="221" t="s">
        <v>1</v>
      </c>
      <c r="F982" s="222" t="s">
        <v>157</v>
      </c>
      <c r="G982" s="219"/>
      <c r="H982" s="221" t="s">
        <v>1</v>
      </c>
      <c r="I982" s="223"/>
      <c r="J982" s="219"/>
      <c r="K982" s="219"/>
      <c r="L982" s="224"/>
      <c r="M982" s="225"/>
      <c r="N982" s="226"/>
      <c r="O982" s="226"/>
      <c r="P982" s="226"/>
      <c r="Q982" s="226"/>
      <c r="R982" s="226"/>
      <c r="S982" s="226"/>
      <c r="T982" s="227"/>
      <c r="AT982" s="228" t="s">
        <v>156</v>
      </c>
      <c r="AU982" s="228" t="s">
        <v>92</v>
      </c>
      <c r="AV982" s="13" t="s">
        <v>90</v>
      </c>
      <c r="AW982" s="13" t="s">
        <v>36</v>
      </c>
      <c r="AX982" s="13" t="s">
        <v>82</v>
      </c>
      <c r="AY982" s="228" t="s">
        <v>148</v>
      </c>
    </row>
    <row r="983" spans="1:65" s="13" customFormat="1" ht="11.25">
      <c r="B983" s="218"/>
      <c r="C983" s="219"/>
      <c r="D983" s="220" t="s">
        <v>156</v>
      </c>
      <c r="E983" s="221" t="s">
        <v>1</v>
      </c>
      <c r="F983" s="222" t="s">
        <v>850</v>
      </c>
      <c r="G983" s="219"/>
      <c r="H983" s="221" t="s">
        <v>1</v>
      </c>
      <c r="I983" s="223"/>
      <c r="J983" s="219"/>
      <c r="K983" s="219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156</v>
      </c>
      <c r="AU983" s="228" t="s">
        <v>92</v>
      </c>
      <c r="AV983" s="13" t="s">
        <v>90</v>
      </c>
      <c r="AW983" s="13" t="s">
        <v>36</v>
      </c>
      <c r="AX983" s="13" t="s">
        <v>82</v>
      </c>
      <c r="AY983" s="228" t="s">
        <v>148</v>
      </c>
    </row>
    <row r="984" spans="1:65" s="13" customFormat="1" ht="11.25">
      <c r="B984" s="218"/>
      <c r="C984" s="219"/>
      <c r="D984" s="220" t="s">
        <v>156</v>
      </c>
      <c r="E984" s="221" t="s">
        <v>1</v>
      </c>
      <c r="F984" s="222" t="s">
        <v>793</v>
      </c>
      <c r="G984" s="219"/>
      <c r="H984" s="221" t="s">
        <v>1</v>
      </c>
      <c r="I984" s="223"/>
      <c r="J984" s="219"/>
      <c r="K984" s="219"/>
      <c r="L984" s="224"/>
      <c r="M984" s="225"/>
      <c r="N984" s="226"/>
      <c r="O984" s="226"/>
      <c r="P984" s="226"/>
      <c r="Q984" s="226"/>
      <c r="R984" s="226"/>
      <c r="S984" s="226"/>
      <c r="T984" s="227"/>
      <c r="AT984" s="228" t="s">
        <v>156</v>
      </c>
      <c r="AU984" s="228" t="s">
        <v>92</v>
      </c>
      <c r="AV984" s="13" t="s">
        <v>90</v>
      </c>
      <c r="AW984" s="13" t="s">
        <v>36</v>
      </c>
      <c r="AX984" s="13" t="s">
        <v>82</v>
      </c>
      <c r="AY984" s="228" t="s">
        <v>148</v>
      </c>
    </row>
    <row r="985" spans="1:65" s="14" customFormat="1" ht="11.25">
      <c r="B985" s="229"/>
      <c r="C985" s="230"/>
      <c r="D985" s="220" t="s">
        <v>156</v>
      </c>
      <c r="E985" s="231" t="s">
        <v>1</v>
      </c>
      <c r="F985" s="232" t="s">
        <v>857</v>
      </c>
      <c r="G985" s="230"/>
      <c r="H985" s="233">
        <v>11.5</v>
      </c>
      <c r="I985" s="234"/>
      <c r="J985" s="230"/>
      <c r="K985" s="230"/>
      <c r="L985" s="235"/>
      <c r="M985" s="236"/>
      <c r="N985" s="237"/>
      <c r="O985" s="237"/>
      <c r="P985" s="237"/>
      <c r="Q985" s="237"/>
      <c r="R985" s="237"/>
      <c r="S985" s="237"/>
      <c r="T985" s="238"/>
      <c r="AT985" s="239" t="s">
        <v>156</v>
      </c>
      <c r="AU985" s="239" t="s">
        <v>92</v>
      </c>
      <c r="AV985" s="14" t="s">
        <v>92</v>
      </c>
      <c r="AW985" s="14" t="s">
        <v>36</v>
      </c>
      <c r="AX985" s="14" t="s">
        <v>82</v>
      </c>
      <c r="AY985" s="239" t="s">
        <v>148</v>
      </c>
    </row>
    <row r="986" spans="1:65" s="15" customFormat="1" ht="11.25">
      <c r="B986" s="240"/>
      <c r="C986" s="241"/>
      <c r="D986" s="220" t="s">
        <v>156</v>
      </c>
      <c r="E986" s="242" t="s">
        <v>1</v>
      </c>
      <c r="F986" s="243" t="s">
        <v>163</v>
      </c>
      <c r="G986" s="241"/>
      <c r="H986" s="244">
        <v>11.5</v>
      </c>
      <c r="I986" s="245"/>
      <c r="J986" s="241"/>
      <c r="K986" s="241"/>
      <c r="L986" s="246"/>
      <c r="M986" s="247"/>
      <c r="N986" s="248"/>
      <c r="O986" s="248"/>
      <c r="P986" s="248"/>
      <c r="Q986" s="248"/>
      <c r="R986" s="248"/>
      <c r="S986" s="248"/>
      <c r="T986" s="249"/>
      <c r="AT986" s="250" t="s">
        <v>156</v>
      </c>
      <c r="AU986" s="250" t="s">
        <v>92</v>
      </c>
      <c r="AV986" s="15" t="s">
        <v>154</v>
      </c>
      <c r="AW986" s="15" t="s">
        <v>36</v>
      </c>
      <c r="AX986" s="15" t="s">
        <v>90</v>
      </c>
      <c r="AY986" s="250" t="s">
        <v>148</v>
      </c>
    </row>
    <row r="987" spans="1:65" s="2" customFormat="1" ht="24" customHeight="1">
      <c r="A987" s="35"/>
      <c r="B987" s="36"/>
      <c r="C987" s="205" t="s">
        <v>870</v>
      </c>
      <c r="D987" s="205" t="s">
        <v>150</v>
      </c>
      <c r="E987" s="206" t="s">
        <v>871</v>
      </c>
      <c r="F987" s="207" t="s">
        <v>872</v>
      </c>
      <c r="G987" s="208" t="s">
        <v>681</v>
      </c>
      <c r="H987" s="272"/>
      <c r="I987" s="210"/>
      <c r="J987" s="211">
        <f>ROUND(I987*H987,2)</f>
        <v>0</v>
      </c>
      <c r="K987" s="207" t="s">
        <v>153</v>
      </c>
      <c r="L987" s="40"/>
      <c r="M987" s="212" t="s">
        <v>1</v>
      </c>
      <c r="N987" s="213" t="s">
        <v>47</v>
      </c>
      <c r="O987" s="72"/>
      <c r="P987" s="214">
        <f>O987*H987</f>
        <v>0</v>
      </c>
      <c r="Q987" s="214">
        <v>0</v>
      </c>
      <c r="R987" s="214">
        <f>Q987*H987</f>
        <v>0</v>
      </c>
      <c r="S987" s="214">
        <v>0</v>
      </c>
      <c r="T987" s="215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216" t="s">
        <v>245</v>
      </c>
      <c r="AT987" s="216" t="s">
        <v>150</v>
      </c>
      <c r="AU987" s="216" t="s">
        <v>92</v>
      </c>
      <c r="AY987" s="18" t="s">
        <v>148</v>
      </c>
      <c r="BE987" s="217">
        <f>IF(N987="základní",J987,0)</f>
        <v>0</v>
      </c>
      <c r="BF987" s="217">
        <f>IF(N987="snížená",J987,0)</f>
        <v>0</v>
      </c>
      <c r="BG987" s="217">
        <f>IF(N987="zákl. přenesená",J987,0)</f>
        <v>0</v>
      </c>
      <c r="BH987" s="217">
        <f>IF(N987="sníž. přenesená",J987,0)</f>
        <v>0</v>
      </c>
      <c r="BI987" s="217">
        <f>IF(N987="nulová",J987,0)</f>
        <v>0</v>
      </c>
      <c r="BJ987" s="18" t="s">
        <v>90</v>
      </c>
      <c r="BK987" s="217">
        <f>ROUND(I987*H987,2)</f>
        <v>0</v>
      </c>
      <c r="BL987" s="18" t="s">
        <v>245</v>
      </c>
      <c r="BM987" s="216" t="s">
        <v>873</v>
      </c>
    </row>
    <row r="988" spans="1:65" s="2" customFormat="1" ht="24" customHeight="1">
      <c r="A988" s="35"/>
      <c r="B988" s="36"/>
      <c r="C988" s="205" t="s">
        <v>874</v>
      </c>
      <c r="D988" s="205" t="s">
        <v>150</v>
      </c>
      <c r="E988" s="206" t="s">
        <v>875</v>
      </c>
      <c r="F988" s="207" t="s">
        <v>876</v>
      </c>
      <c r="G988" s="208" t="s">
        <v>681</v>
      </c>
      <c r="H988" s="272"/>
      <c r="I988" s="210"/>
      <c r="J988" s="211">
        <f>ROUND(I988*H988,2)</f>
        <v>0</v>
      </c>
      <c r="K988" s="207" t="s">
        <v>153</v>
      </c>
      <c r="L988" s="40"/>
      <c r="M988" s="212" t="s">
        <v>1</v>
      </c>
      <c r="N988" s="213" t="s">
        <v>47</v>
      </c>
      <c r="O988" s="72"/>
      <c r="P988" s="214">
        <f>O988*H988</f>
        <v>0</v>
      </c>
      <c r="Q988" s="214">
        <v>0</v>
      </c>
      <c r="R988" s="214">
        <f>Q988*H988</f>
        <v>0</v>
      </c>
      <c r="S988" s="214">
        <v>0</v>
      </c>
      <c r="T988" s="215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16" t="s">
        <v>245</v>
      </c>
      <c r="AT988" s="216" t="s">
        <v>150</v>
      </c>
      <c r="AU988" s="216" t="s">
        <v>92</v>
      </c>
      <c r="AY988" s="18" t="s">
        <v>148</v>
      </c>
      <c r="BE988" s="217">
        <f>IF(N988="základní",J988,0)</f>
        <v>0</v>
      </c>
      <c r="BF988" s="217">
        <f>IF(N988="snížená",J988,0)</f>
        <v>0</v>
      </c>
      <c r="BG988" s="217">
        <f>IF(N988="zákl. přenesená",J988,0)</f>
        <v>0</v>
      </c>
      <c r="BH988" s="217">
        <f>IF(N988="sníž. přenesená",J988,0)</f>
        <v>0</v>
      </c>
      <c r="BI988" s="217">
        <f>IF(N988="nulová",J988,0)</f>
        <v>0</v>
      </c>
      <c r="BJ988" s="18" t="s">
        <v>90</v>
      </c>
      <c r="BK988" s="217">
        <f>ROUND(I988*H988,2)</f>
        <v>0</v>
      </c>
      <c r="BL988" s="18" t="s">
        <v>245</v>
      </c>
      <c r="BM988" s="216" t="s">
        <v>877</v>
      </c>
    </row>
    <row r="989" spans="1:65" s="12" customFormat="1" ht="22.9" customHeight="1">
      <c r="B989" s="189"/>
      <c r="C989" s="190"/>
      <c r="D989" s="191" t="s">
        <v>81</v>
      </c>
      <c r="E989" s="203" t="s">
        <v>878</v>
      </c>
      <c r="F989" s="203" t="s">
        <v>879</v>
      </c>
      <c r="G989" s="190"/>
      <c r="H989" s="190"/>
      <c r="I989" s="193"/>
      <c r="J989" s="204">
        <f>BK989</f>
        <v>0</v>
      </c>
      <c r="K989" s="190"/>
      <c r="L989" s="195"/>
      <c r="M989" s="196"/>
      <c r="N989" s="197"/>
      <c r="O989" s="197"/>
      <c r="P989" s="198">
        <f>SUM(P990:P1011)</f>
        <v>0</v>
      </c>
      <c r="Q989" s="197"/>
      <c r="R989" s="198">
        <f>SUM(R990:R1011)</f>
        <v>0</v>
      </c>
      <c r="S989" s="197"/>
      <c r="T989" s="199">
        <f>SUM(T990:T1011)</f>
        <v>6.3368900000000004</v>
      </c>
      <c r="AR989" s="200" t="s">
        <v>92</v>
      </c>
      <c r="AT989" s="201" t="s">
        <v>81</v>
      </c>
      <c r="AU989" s="201" t="s">
        <v>90</v>
      </c>
      <c r="AY989" s="200" t="s">
        <v>148</v>
      </c>
      <c r="BK989" s="202">
        <f>SUM(BK990:BK1011)</f>
        <v>0</v>
      </c>
    </row>
    <row r="990" spans="1:65" s="2" customFormat="1" ht="24" customHeight="1">
      <c r="A990" s="35"/>
      <c r="B990" s="36"/>
      <c r="C990" s="205" t="s">
        <v>880</v>
      </c>
      <c r="D990" s="205" t="s">
        <v>150</v>
      </c>
      <c r="E990" s="206" t="s">
        <v>881</v>
      </c>
      <c r="F990" s="207" t="s">
        <v>882</v>
      </c>
      <c r="G990" s="208" t="s">
        <v>236</v>
      </c>
      <c r="H990" s="209">
        <v>46.2</v>
      </c>
      <c r="I990" s="210"/>
      <c r="J990" s="211">
        <f>ROUND(I990*H990,2)</f>
        <v>0</v>
      </c>
      <c r="K990" s="207" t="s">
        <v>153</v>
      </c>
      <c r="L990" s="40"/>
      <c r="M990" s="212" t="s">
        <v>1</v>
      </c>
      <c r="N990" s="213" t="s">
        <v>47</v>
      </c>
      <c r="O990" s="72"/>
      <c r="P990" s="214">
        <f>O990*H990</f>
        <v>0</v>
      </c>
      <c r="Q990" s="214">
        <v>0</v>
      </c>
      <c r="R990" s="214">
        <f>Q990*H990</f>
        <v>0</v>
      </c>
      <c r="S990" s="214">
        <v>1.23E-2</v>
      </c>
      <c r="T990" s="215">
        <f>S990*H990</f>
        <v>0.56825999999999999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16" t="s">
        <v>245</v>
      </c>
      <c r="AT990" s="216" t="s">
        <v>150</v>
      </c>
      <c r="AU990" s="216" t="s">
        <v>92</v>
      </c>
      <c r="AY990" s="18" t="s">
        <v>148</v>
      </c>
      <c r="BE990" s="217">
        <f>IF(N990="základní",J990,0)</f>
        <v>0</v>
      </c>
      <c r="BF990" s="217">
        <f>IF(N990="snížená",J990,0)</f>
        <v>0</v>
      </c>
      <c r="BG990" s="217">
        <f>IF(N990="zákl. přenesená",J990,0)</f>
        <v>0</v>
      </c>
      <c r="BH990" s="217">
        <f>IF(N990="sníž. přenesená",J990,0)</f>
        <v>0</v>
      </c>
      <c r="BI990" s="217">
        <f>IF(N990="nulová",J990,0)</f>
        <v>0</v>
      </c>
      <c r="BJ990" s="18" t="s">
        <v>90</v>
      </c>
      <c r="BK990" s="217">
        <f>ROUND(I990*H990,2)</f>
        <v>0</v>
      </c>
      <c r="BL990" s="18" t="s">
        <v>245</v>
      </c>
      <c r="BM990" s="216" t="s">
        <v>883</v>
      </c>
    </row>
    <row r="991" spans="1:65" s="13" customFormat="1" ht="11.25">
      <c r="B991" s="218"/>
      <c r="C991" s="219"/>
      <c r="D991" s="220" t="s">
        <v>156</v>
      </c>
      <c r="E991" s="221" t="s">
        <v>1</v>
      </c>
      <c r="F991" s="222" t="s">
        <v>504</v>
      </c>
      <c r="G991" s="219"/>
      <c r="H991" s="221" t="s">
        <v>1</v>
      </c>
      <c r="I991" s="223"/>
      <c r="J991" s="219"/>
      <c r="K991" s="219"/>
      <c r="L991" s="224"/>
      <c r="M991" s="225"/>
      <c r="N991" s="226"/>
      <c r="O991" s="226"/>
      <c r="P991" s="226"/>
      <c r="Q991" s="226"/>
      <c r="R991" s="226"/>
      <c r="S991" s="226"/>
      <c r="T991" s="227"/>
      <c r="AT991" s="228" t="s">
        <v>156</v>
      </c>
      <c r="AU991" s="228" t="s">
        <v>92</v>
      </c>
      <c r="AV991" s="13" t="s">
        <v>90</v>
      </c>
      <c r="AW991" s="13" t="s">
        <v>36</v>
      </c>
      <c r="AX991" s="13" t="s">
        <v>82</v>
      </c>
      <c r="AY991" s="228" t="s">
        <v>148</v>
      </c>
    </row>
    <row r="992" spans="1:65" s="13" customFormat="1" ht="11.25">
      <c r="B992" s="218"/>
      <c r="C992" s="219"/>
      <c r="D992" s="220" t="s">
        <v>156</v>
      </c>
      <c r="E992" s="221" t="s">
        <v>1</v>
      </c>
      <c r="F992" s="222" t="s">
        <v>331</v>
      </c>
      <c r="G992" s="219"/>
      <c r="H992" s="221" t="s">
        <v>1</v>
      </c>
      <c r="I992" s="223"/>
      <c r="J992" s="219"/>
      <c r="K992" s="219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156</v>
      </c>
      <c r="AU992" s="228" t="s">
        <v>92</v>
      </c>
      <c r="AV992" s="13" t="s">
        <v>90</v>
      </c>
      <c r="AW992" s="13" t="s">
        <v>36</v>
      </c>
      <c r="AX992" s="13" t="s">
        <v>82</v>
      </c>
      <c r="AY992" s="228" t="s">
        <v>148</v>
      </c>
    </row>
    <row r="993" spans="1:65" s="14" customFormat="1" ht="11.25">
      <c r="B993" s="229"/>
      <c r="C993" s="230"/>
      <c r="D993" s="220" t="s">
        <v>156</v>
      </c>
      <c r="E993" s="231" t="s">
        <v>1</v>
      </c>
      <c r="F993" s="232" t="s">
        <v>499</v>
      </c>
      <c r="G993" s="230"/>
      <c r="H993" s="233">
        <v>46.2</v>
      </c>
      <c r="I993" s="234"/>
      <c r="J993" s="230"/>
      <c r="K993" s="230"/>
      <c r="L993" s="235"/>
      <c r="M993" s="236"/>
      <c r="N993" s="237"/>
      <c r="O993" s="237"/>
      <c r="P993" s="237"/>
      <c r="Q993" s="237"/>
      <c r="R993" s="237"/>
      <c r="S993" s="237"/>
      <c r="T993" s="238"/>
      <c r="AT993" s="239" t="s">
        <v>156</v>
      </c>
      <c r="AU993" s="239" t="s">
        <v>92</v>
      </c>
      <c r="AV993" s="14" t="s">
        <v>92</v>
      </c>
      <c r="AW993" s="14" t="s">
        <v>36</v>
      </c>
      <c r="AX993" s="14" t="s">
        <v>82</v>
      </c>
      <c r="AY993" s="239" t="s">
        <v>148</v>
      </c>
    </row>
    <row r="994" spans="1:65" s="15" customFormat="1" ht="11.25">
      <c r="B994" s="240"/>
      <c r="C994" s="241"/>
      <c r="D994" s="220" t="s">
        <v>156</v>
      </c>
      <c r="E994" s="242" t="s">
        <v>1</v>
      </c>
      <c r="F994" s="243" t="s">
        <v>163</v>
      </c>
      <c r="G994" s="241"/>
      <c r="H994" s="244">
        <v>46.2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AT994" s="250" t="s">
        <v>156</v>
      </c>
      <c r="AU994" s="250" t="s">
        <v>92</v>
      </c>
      <c r="AV994" s="15" t="s">
        <v>154</v>
      </c>
      <c r="AW994" s="15" t="s">
        <v>36</v>
      </c>
      <c r="AX994" s="15" t="s">
        <v>90</v>
      </c>
      <c r="AY994" s="250" t="s">
        <v>148</v>
      </c>
    </row>
    <row r="995" spans="1:65" s="2" customFormat="1" ht="24" customHeight="1">
      <c r="A995" s="35"/>
      <c r="B995" s="36"/>
      <c r="C995" s="205" t="s">
        <v>884</v>
      </c>
      <c r="D995" s="205" t="s">
        <v>150</v>
      </c>
      <c r="E995" s="206" t="s">
        <v>885</v>
      </c>
      <c r="F995" s="207" t="s">
        <v>886</v>
      </c>
      <c r="G995" s="208" t="s">
        <v>236</v>
      </c>
      <c r="H995" s="209">
        <v>46.2</v>
      </c>
      <c r="I995" s="210"/>
      <c r="J995" s="211">
        <f>ROUND(I995*H995,2)</f>
        <v>0</v>
      </c>
      <c r="K995" s="207" t="s">
        <v>153</v>
      </c>
      <c r="L995" s="40"/>
      <c r="M995" s="212" t="s">
        <v>1</v>
      </c>
      <c r="N995" s="213" t="s">
        <v>47</v>
      </c>
      <c r="O995" s="72"/>
      <c r="P995" s="214">
        <f>O995*H995</f>
        <v>0</v>
      </c>
      <c r="Q995" s="214">
        <v>0</v>
      </c>
      <c r="R995" s="214">
        <f>Q995*H995</f>
        <v>0</v>
      </c>
      <c r="S995" s="214">
        <v>8.8000000000000005E-3</v>
      </c>
      <c r="T995" s="215">
        <f>S995*H995</f>
        <v>0.40656000000000003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216" t="s">
        <v>245</v>
      </c>
      <c r="AT995" s="216" t="s">
        <v>150</v>
      </c>
      <c r="AU995" s="216" t="s">
        <v>92</v>
      </c>
      <c r="AY995" s="18" t="s">
        <v>148</v>
      </c>
      <c r="BE995" s="217">
        <f>IF(N995="základní",J995,0)</f>
        <v>0</v>
      </c>
      <c r="BF995" s="217">
        <f>IF(N995="snížená",J995,0)</f>
        <v>0</v>
      </c>
      <c r="BG995" s="217">
        <f>IF(N995="zákl. přenesená",J995,0)</f>
        <v>0</v>
      </c>
      <c r="BH995" s="217">
        <f>IF(N995="sníž. přenesená",J995,0)</f>
        <v>0</v>
      </c>
      <c r="BI995" s="217">
        <f>IF(N995="nulová",J995,0)</f>
        <v>0</v>
      </c>
      <c r="BJ995" s="18" t="s">
        <v>90</v>
      </c>
      <c r="BK995" s="217">
        <f>ROUND(I995*H995,2)</f>
        <v>0</v>
      </c>
      <c r="BL995" s="18" t="s">
        <v>245</v>
      </c>
      <c r="BM995" s="216" t="s">
        <v>887</v>
      </c>
    </row>
    <row r="996" spans="1:65" s="13" customFormat="1" ht="11.25">
      <c r="B996" s="218"/>
      <c r="C996" s="219"/>
      <c r="D996" s="220" t="s">
        <v>156</v>
      </c>
      <c r="E996" s="221" t="s">
        <v>1</v>
      </c>
      <c r="F996" s="222" t="s">
        <v>504</v>
      </c>
      <c r="G996" s="219"/>
      <c r="H996" s="221" t="s">
        <v>1</v>
      </c>
      <c r="I996" s="223"/>
      <c r="J996" s="219"/>
      <c r="K996" s="219"/>
      <c r="L996" s="224"/>
      <c r="M996" s="225"/>
      <c r="N996" s="226"/>
      <c r="O996" s="226"/>
      <c r="P996" s="226"/>
      <c r="Q996" s="226"/>
      <c r="R996" s="226"/>
      <c r="S996" s="226"/>
      <c r="T996" s="227"/>
      <c r="AT996" s="228" t="s">
        <v>156</v>
      </c>
      <c r="AU996" s="228" t="s">
        <v>92</v>
      </c>
      <c r="AV996" s="13" t="s">
        <v>90</v>
      </c>
      <c r="AW996" s="13" t="s">
        <v>36</v>
      </c>
      <c r="AX996" s="13" t="s">
        <v>82</v>
      </c>
      <c r="AY996" s="228" t="s">
        <v>148</v>
      </c>
    </row>
    <row r="997" spans="1:65" s="13" customFormat="1" ht="11.25">
      <c r="B997" s="218"/>
      <c r="C997" s="219"/>
      <c r="D997" s="220" t="s">
        <v>156</v>
      </c>
      <c r="E997" s="221" t="s">
        <v>1</v>
      </c>
      <c r="F997" s="222" t="s">
        <v>331</v>
      </c>
      <c r="G997" s="219"/>
      <c r="H997" s="221" t="s">
        <v>1</v>
      </c>
      <c r="I997" s="223"/>
      <c r="J997" s="219"/>
      <c r="K997" s="219"/>
      <c r="L997" s="224"/>
      <c r="M997" s="225"/>
      <c r="N997" s="226"/>
      <c r="O997" s="226"/>
      <c r="P997" s="226"/>
      <c r="Q997" s="226"/>
      <c r="R997" s="226"/>
      <c r="S997" s="226"/>
      <c r="T997" s="227"/>
      <c r="AT997" s="228" t="s">
        <v>156</v>
      </c>
      <c r="AU997" s="228" t="s">
        <v>92</v>
      </c>
      <c r="AV997" s="13" t="s">
        <v>90</v>
      </c>
      <c r="AW997" s="13" t="s">
        <v>36</v>
      </c>
      <c r="AX997" s="13" t="s">
        <v>82</v>
      </c>
      <c r="AY997" s="228" t="s">
        <v>148</v>
      </c>
    </row>
    <row r="998" spans="1:65" s="14" customFormat="1" ht="11.25">
      <c r="B998" s="229"/>
      <c r="C998" s="230"/>
      <c r="D998" s="220" t="s">
        <v>156</v>
      </c>
      <c r="E998" s="231" t="s">
        <v>1</v>
      </c>
      <c r="F998" s="232" t="s">
        <v>499</v>
      </c>
      <c r="G998" s="230"/>
      <c r="H998" s="233">
        <v>46.2</v>
      </c>
      <c r="I998" s="234"/>
      <c r="J998" s="230"/>
      <c r="K998" s="230"/>
      <c r="L998" s="235"/>
      <c r="M998" s="236"/>
      <c r="N998" s="237"/>
      <c r="O998" s="237"/>
      <c r="P998" s="237"/>
      <c r="Q998" s="237"/>
      <c r="R998" s="237"/>
      <c r="S998" s="237"/>
      <c r="T998" s="238"/>
      <c r="AT998" s="239" t="s">
        <v>156</v>
      </c>
      <c r="AU998" s="239" t="s">
        <v>92</v>
      </c>
      <c r="AV998" s="14" t="s">
        <v>92</v>
      </c>
      <c r="AW998" s="14" t="s">
        <v>36</v>
      </c>
      <c r="AX998" s="14" t="s">
        <v>82</v>
      </c>
      <c r="AY998" s="239" t="s">
        <v>148</v>
      </c>
    </row>
    <row r="999" spans="1:65" s="15" customFormat="1" ht="11.25">
      <c r="B999" s="240"/>
      <c r="C999" s="241"/>
      <c r="D999" s="220" t="s">
        <v>156</v>
      </c>
      <c r="E999" s="242" t="s">
        <v>1</v>
      </c>
      <c r="F999" s="243" t="s">
        <v>163</v>
      </c>
      <c r="G999" s="241"/>
      <c r="H999" s="244">
        <v>46.2</v>
      </c>
      <c r="I999" s="245"/>
      <c r="J999" s="241"/>
      <c r="K999" s="241"/>
      <c r="L999" s="246"/>
      <c r="M999" s="247"/>
      <c r="N999" s="248"/>
      <c r="O999" s="248"/>
      <c r="P999" s="248"/>
      <c r="Q999" s="248"/>
      <c r="R999" s="248"/>
      <c r="S999" s="248"/>
      <c r="T999" s="249"/>
      <c r="AT999" s="250" t="s">
        <v>156</v>
      </c>
      <c r="AU999" s="250" t="s">
        <v>92</v>
      </c>
      <c r="AV999" s="15" t="s">
        <v>154</v>
      </c>
      <c r="AW999" s="15" t="s">
        <v>36</v>
      </c>
      <c r="AX999" s="15" t="s">
        <v>90</v>
      </c>
      <c r="AY999" s="250" t="s">
        <v>148</v>
      </c>
    </row>
    <row r="1000" spans="1:65" s="2" customFormat="1" ht="16.5" customHeight="1">
      <c r="A1000" s="35"/>
      <c r="B1000" s="36"/>
      <c r="C1000" s="205" t="s">
        <v>888</v>
      </c>
      <c r="D1000" s="205" t="s">
        <v>150</v>
      </c>
      <c r="E1000" s="206" t="s">
        <v>889</v>
      </c>
      <c r="F1000" s="207" t="s">
        <v>890</v>
      </c>
      <c r="G1000" s="208" t="s">
        <v>97</v>
      </c>
      <c r="H1000" s="209">
        <v>151.9</v>
      </c>
      <c r="I1000" s="210"/>
      <c r="J1000" s="211">
        <f>ROUND(I1000*H1000,2)</f>
        <v>0</v>
      </c>
      <c r="K1000" s="207" t="s">
        <v>153</v>
      </c>
      <c r="L1000" s="40"/>
      <c r="M1000" s="212" t="s">
        <v>1</v>
      </c>
      <c r="N1000" s="213" t="s">
        <v>47</v>
      </c>
      <c r="O1000" s="72"/>
      <c r="P1000" s="214">
        <f>O1000*H1000</f>
        <v>0</v>
      </c>
      <c r="Q1000" s="214">
        <v>0</v>
      </c>
      <c r="R1000" s="214">
        <f>Q1000*H1000</f>
        <v>0</v>
      </c>
      <c r="S1000" s="214">
        <v>3.5299999999999998E-2</v>
      </c>
      <c r="T1000" s="215">
        <f>S1000*H1000</f>
        <v>5.3620700000000001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16" t="s">
        <v>245</v>
      </c>
      <c r="AT1000" s="216" t="s">
        <v>150</v>
      </c>
      <c r="AU1000" s="216" t="s">
        <v>92</v>
      </c>
      <c r="AY1000" s="18" t="s">
        <v>148</v>
      </c>
      <c r="BE1000" s="217">
        <f>IF(N1000="základní",J1000,0)</f>
        <v>0</v>
      </c>
      <c r="BF1000" s="217">
        <f>IF(N1000="snížená",J1000,0)</f>
        <v>0</v>
      </c>
      <c r="BG1000" s="217">
        <f>IF(N1000="zákl. přenesená",J1000,0)</f>
        <v>0</v>
      </c>
      <c r="BH1000" s="217">
        <f>IF(N1000="sníž. přenesená",J1000,0)</f>
        <v>0</v>
      </c>
      <c r="BI1000" s="217">
        <f>IF(N1000="nulová",J1000,0)</f>
        <v>0</v>
      </c>
      <c r="BJ1000" s="18" t="s">
        <v>90</v>
      </c>
      <c r="BK1000" s="217">
        <f>ROUND(I1000*H1000,2)</f>
        <v>0</v>
      </c>
      <c r="BL1000" s="18" t="s">
        <v>245</v>
      </c>
      <c r="BM1000" s="216" t="s">
        <v>891</v>
      </c>
    </row>
    <row r="1001" spans="1:65" s="13" customFormat="1" ht="11.25">
      <c r="B1001" s="218"/>
      <c r="C1001" s="219"/>
      <c r="D1001" s="220" t="s">
        <v>156</v>
      </c>
      <c r="E1001" s="221" t="s">
        <v>1</v>
      </c>
      <c r="F1001" s="222" t="s">
        <v>157</v>
      </c>
      <c r="G1001" s="219"/>
      <c r="H1001" s="221" t="s">
        <v>1</v>
      </c>
      <c r="I1001" s="223"/>
      <c r="J1001" s="219"/>
      <c r="K1001" s="219"/>
      <c r="L1001" s="224"/>
      <c r="M1001" s="225"/>
      <c r="N1001" s="226"/>
      <c r="O1001" s="226"/>
      <c r="P1001" s="226"/>
      <c r="Q1001" s="226"/>
      <c r="R1001" s="226"/>
      <c r="S1001" s="226"/>
      <c r="T1001" s="227"/>
      <c r="AT1001" s="228" t="s">
        <v>156</v>
      </c>
      <c r="AU1001" s="228" t="s">
        <v>92</v>
      </c>
      <c r="AV1001" s="13" t="s">
        <v>90</v>
      </c>
      <c r="AW1001" s="13" t="s">
        <v>36</v>
      </c>
      <c r="AX1001" s="13" t="s">
        <v>82</v>
      </c>
      <c r="AY1001" s="228" t="s">
        <v>148</v>
      </c>
    </row>
    <row r="1002" spans="1:65" s="13" customFormat="1" ht="11.25">
      <c r="B1002" s="218"/>
      <c r="C1002" s="219"/>
      <c r="D1002" s="220" t="s">
        <v>156</v>
      </c>
      <c r="E1002" s="221" t="s">
        <v>1</v>
      </c>
      <c r="F1002" s="222" t="s">
        <v>492</v>
      </c>
      <c r="G1002" s="219"/>
      <c r="H1002" s="221" t="s">
        <v>1</v>
      </c>
      <c r="I1002" s="223"/>
      <c r="J1002" s="219"/>
      <c r="K1002" s="219"/>
      <c r="L1002" s="224"/>
      <c r="M1002" s="225"/>
      <c r="N1002" s="226"/>
      <c r="O1002" s="226"/>
      <c r="P1002" s="226"/>
      <c r="Q1002" s="226"/>
      <c r="R1002" s="226"/>
      <c r="S1002" s="226"/>
      <c r="T1002" s="227"/>
      <c r="AT1002" s="228" t="s">
        <v>156</v>
      </c>
      <c r="AU1002" s="228" t="s">
        <v>92</v>
      </c>
      <c r="AV1002" s="13" t="s">
        <v>90</v>
      </c>
      <c r="AW1002" s="13" t="s">
        <v>36</v>
      </c>
      <c r="AX1002" s="13" t="s">
        <v>82</v>
      </c>
      <c r="AY1002" s="228" t="s">
        <v>148</v>
      </c>
    </row>
    <row r="1003" spans="1:65" s="13" customFormat="1" ht="11.25">
      <c r="B1003" s="218"/>
      <c r="C1003" s="219"/>
      <c r="D1003" s="220" t="s">
        <v>156</v>
      </c>
      <c r="E1003" s="221" t="s">
        <v>1</v>
      </c>
      <c r="F1003" s="222" t="s">
        <v>504</v>
      </c>
      <c r="G1003" s="219"/>
      <c r="H1003" s="221" t="s">
        <v>1</v>
      </c>
      <c r="I1003" s="223"/>
      <c r="J1003" s="219"/>
      <c r="K1003" s="219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156</v>
      </c>
      <c r="AU1003" s="228" t="s">
        <v>92</v>
      </c>
      <c r="AV1003" s="13" t="s">
        <v>90</v>
      </c>
      <c r="AW1003" s="13" t="s">
        <v>36</v>
      </c>
      <c r="AX1003" s="13" t="s">
        <v>82</v>
      </c>
      <c r="AY1003" s="228" t="s">
        <v>148</v>
      </c>
    </row>
    <row r="1004" spans="1:65" s="14" customFormat="1" ht="11.25">
      <c r="B1004" s="229"/>
      <c r="C1004" s="230"/>
      <c r="D1004" s="220" t="s">
        <v>156</v>
      </c>
      <c r="E1004" s="231" t="s">
        <v>1</v>
      </c>
      <c r="F1004" s="232" t="s">
        <v>523</v>
      </c>
      <c r="G1004" s="230"/>
      <c r="H1004" s="233">
        <v>68.5</v>
      </c>
      <c r="I1004" s="234"/>
      <c r="J1004" s="230"/>
      <c r="K1004" s="230"/>
      <c r="L1004" s="235"/>
      <c r="M1004" s="236"/>
      <c r="N1004" s="237"/>
      <c r="O1004" s="237"/>
      <c r="P1004" s="237"/>
      <c r="Q1004" s="237"/>
      <c r="R1004" s="237"/>
      <c r="S1004" s="237"/>
      <c r="T1004" s="238"/>
      <c r="AT1004" s="239" t="s">
        <v>156</v>
      </c>
      <c r="AU1004" s="239" t="s">
        <v>92</v>
      </c>
      <c r="AV1004" s="14" t="s">
        <v>92</v>
      </c>
      <c r="AW1004" s="14" t="s">
        <v>36</v>
      </c>
      <c r="AX1004" s="14" t="s">
        <v>82</v>
      </c>
      <c r="AY1004" s="239" t="s">
        <v>148</v>
      </c>
    </row>
    <row r="1005" spans="1:65" s="14" customFormat="1" ht="11.25">
      <c r="B1005" s="229"/>
      <c r="C1005" s="230"/>
      <c r="D1005" s="220" t="s">
        <v>156</v>
      </c>
      <c r="E1005" s="231" t="s">
        <v>1</v>
      </c>
      <c r="F1005" s="232" t="s">
        <v>524</v>
      </c>
      <c r="G1005" s="230"/>
      <c r="H1005" s="233">
        <v>33</v>
      </c>
      <c r="I1005" s="234"/>
      <c r="J1005" s="230"/>
      <c r="K1005" s="230"/>
      <c r="L1005" s="235"/>
      <c r="M1005" s="236"/>
      <c r="N1005" s="237"/>
      <c r="O1005" s="237"/>
      <c r="P1005" s="237"/>
      <c r="Q1005" s="237"/>
      <c r="R1005" s="237"/>
      <c r="S1005" s="237"/>
      <c r="T1005" s="238"/>
      <c r="AT1005" s="239" t="s">
        <v>156</v>
      </c>
      <c r="AU1005" s="239" t="s">
        <v>92</v>
      </c>
      <c r="AV1005" s="14" t="s">
        <v>92</v>
      </c>
      <c r="AW1005" s="14" t="s">
        <v>36</v>
      </c>
      <c r="AX1005" s="14" t="s">
        <v>82</v>
      </c>
      <c r="AY1005" s="239" t="s">
        <v>148</v>
      </c>
    </row>
    <row r="1006" spans="1:65" s="14" customFormat="1" ht="11.25">
      <c r="B1006" s="229"/>
      <c r="C1006" s="230"/>
      <c r="D1006" s="220" t="s">
        <v>156</v>
      </c>
      <c r="E1006" s="231" t="s">
        <v>1</v>
      </c>
      <c r="F1006" s="232" t="s">
        <v>892</v>
      </c>
      <c r="G1006" s="230"/>
      <c r="H1006" s="233">
        <v>2.9</v>
      </c>
      <c r="I1006" s="234"/>
      <c r="J1006" s="230"/>
      <c r="K1006" s="230"/>
      <c r="L1006" s="235"/>
      <c r="M1006" s="236"/>
      <c r="N1006" s="237"/>
      <c r="O1006" s="237"/>
      <c r="P1006" s="237"/>
      <c r="Q1006" s="237"/>
      <c r="R1006" s="237"/>
      <c r="S1006" s="237"/>
      <c r="T1006" s="238"/>
      <c r="AT1006" s="239" t="s">
        <v>156</v>
      </c>
      <c r="AU1006" s="239" t="s">
        <v>92</v>
      </c>
      <c r="AV1006" s="14" t="s">
        <v>92</v>
      </c>
      <c r="AW1006" s="14" t="s">
        <v>36</v>
      </c>
      <c r="AX1006" s="14" t="s">
        <v>82</v>
      </c>
      <c r="AY1006" s="239" t="s">
        <v>148</v>
      </c>
    </row>
    <row r="1007" spans="1:65" s="13" customFormat="1" ht="11.25">
      <c r="B1007" s="218"/>
      <c r="C1007" s="219"/>
      <c r="D1007" s="220" t="s">
        <v>156</v>
      </c>
      <c r="E1007" s="221" t="s">
        <v>1</v>
      </c>
      <c r="F1007" s="222" t="s">
        <v>507</v>
      </c>
      <c r="G1007" s="219"/>
      <c r="H1007" s="221" t="s">
        <v>1</v>
      </c>
      <c r="I1007" s="223"/>
      <c r="J1007" s="219"/>
      <c r="K1007" s="219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156</v>
      </c>
      <c r="AU1007" s="228" t="s">
        <v>92</v>
      </c>
      <c r="AV1007" s="13" t="s">
        <v>90</v>
      </c>
      <c r="AW1007" s="13" t="s">
        <v>36</v>
      </c>
      <c r="AX1007" s="13" t="s">
        <v>82</v>
      </c>
      <c r="AY1007" s="228" t="s">
        <v>148</v>
      </c>
    </row>
    <row r="1008" spans="1:65" s="14" customFormat="1" ht="11.25">
      <c r="B1008" s="229"/>
      <c r="C1008" s="230"/>
      <c r="D1008" s="220" t="s">
        <v>156</v>
      </c>
      <c r="E1008" s="231" t="s">
        <v>1</v>
      </c>
      <c r="F1008" s="232" t="s">
        <v>525</v>
      </c>
      <c r="G1008" s="230"/>
      <c r="H1008" s="233">
        <v>47.5</v>
      </c>
      <c r="I1008" s="234"/>
      <c r="J1008" s="230"/>
      <c r="K1008" s="230"/>
      <c r="L1008" s="235"/>
      <c r="M1008" s="236"/>
      <c r="N1008" s="237"/>
      <c r="O1008" s="237"/>
      <c r="P1008" s="237"/>
      <c r="Q1008" s="237"/>
      <c r="R1008" s="237"/>
      <c r="S1008" s="237"/>
      <c r="T1008" s="238"/>
      <c r="AT1008" s="239" t="s">
        <v>156</v>
      </c>
      <c r="AU1008" s="239" t="s">
        <v>92</v>
      </c>
      <c r="AV1008" s="14" t="s">
        <v>92</v>
      </c>
      <c r="AW1008" s="14" t="s">
        <v>36</v>
      </c>
      <c r="AX1008" s="14" t="s">
        <v>82</v>
      </c>
      <c r="AY1008" s="239" t="s">
        <v>148</v>
      </c>
    </row>
    <row r="1009" spans="1:65" s="15" customFormat="1" ht="11.25">
      <c r="B1009" s="240"/>
      <c r="C1009" s="241"/>
      <c r="D1009" s="220" t="s">
        <v>156</v>
      </c>
      <c r="E1009" s="242" t="s">
        <v>1</v>
      </c>
      <c r="F1009" s="243" t="s">
        <v>163</v>
      </c>
      <c r="G1009" s="241"/>
      <c r="H1009" s="244">
        <v>151.9</v>
      </c>
      <c r="I1009" s="245"/>
      <c r="J1009" s="241"/>
      <c r="K1009" s="241"/>
      <c r="L1009" s="246"/>
      <c r="M1009" s="247"/>
      <c r="N1009" s="248"/>
      <c r="O1009" s="248"/>
      <c r="P1009" s="248"/>
      <c r="Q1009" s="248"/>
      <c r="R1009" s="248"/>
      <c r="S1009" s="248"/>
      <c r="T1009" s="249"/>
      <c r="AT1009" s="250" t="s">
        <v>156</v>
      </c>
      <c r="AU1009" s="250" t="s">
        <v>92</v>
      </c>
      <c r="AV1009" s="15" t="s">
        <v>154</v>
      </c>
      <c r="AW1009" s="15" t="s">
        <v>36</v>
      </c>
      <c r="AX1009" s="15" t="s">
        <v>90</v>
      </c>
      <c r="AY1009" s="250" t="s">
        <v>148</v>
      </c>
    </row>
    <row r="1010" spans="1:65" s="2" customFormat="1" ht="24" customHeight="1">
      <c r="A1010" s="35"/>
      <c r="B1010" s="36"/>
      <c r="C1010" s="205" t="s">
        <v>893</v>
      </c>
      <c r="D1010" s="205" t="s">
        <v>150</v>
      </c>
      <c r="E1010" s="206" t="s">
        <v>894</v>
      </c>
      <c r="F1010" s="207" t="s">
        <v>895</v>
      </c>
      <c r="G1010" s="208" t="s">
        <v>681</v>
      </c>
      <c r="H1010" s="272"/>
      <c r="I1010" s="210"/>
      <c r="J1010" s="211">
        <f>ROUND(I1010*H1010,2)</f>
        <v>0</v>
      </c>
      <c r="K1010" s="207" t="s">
        <v>153</v>
      </c>
      <c r="L1010" s="40"/>
      <c r="M1010" s="212" t="s">
        <v>1</v>
      </c>
      <c r="N1010" s="213" t="s">
        <v>47</v>
      </c>
      <c r="O1010" s="72"/>
      <c r="P1010" s="214">
        <f>O1010*H1010</f>
        <v>0</v>
      </c>
      <c r="Q1010" s="214">
        <v>0</v>
      </c>
      <c r="R1010" s="214">
        <f>Q1010*H1010</f>
        <v>0</v>
      </c>
      <c r="S1010" s="214">
        <v>0</v>
      </c>
      <c r="T1010" s="215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6" t="s">
        <v>245</v>
      </c>
      <c r="AT1010" s="216" t="s">
        <v>150</v>
      </c>
      <c r="AU1010" s="216" t="s">
        <v>92</v>
      </c>
      <c r="AY1010" s="18" t="s">
        <v>148</v>
      </c>
      <c r="BE1010" s="217">
        <f>IF(N1010="základní",J1010,0)</f>
        <v>0</v>
      </c>
      <c r="BF1010" s="217">
        <f>IF(N1010="snížená",J1010,0)</f>
        <v>0</v>
      </c>
      <c r="BG1010" s="217">
        <f>IF(N1010="zákl. přenesená",J1010,0)</f>
        <v>0</v>
      </c>
      <c r="BH1010" s="217">
        <f>IF(N1010="sníž. přenesená",J1010,0)</f>
        <v>0</v>
      </c>
      <c r="BI1010" s="217">
        <f>IF(N1010="nulová",J1010,0)</f>
        <v>0</v>
      </c>
      <c r="BJ1010" s="18" t="s">
        <v>90</v>
      </c>
      <c r="BK1010" s="217">
        <f>ROUND(I1010*H1010,2)</f>
        <v>0</v>
      </c>
      <c r="BL1010" s="18" t="s">
        <v>245</v>
      </c>
      <c r="BM1010" s="216" t="s">
        <v>896</v>
      </c>
    </row>
    <row r="1011" spans="1:65" s="2" customFormat="1" ht="24" customHeight="1">
      <c r="A1011" s="35"/>
      <c r="B1011" s="36"/>
      <c r="C1011" s="205" t="s">
        <v>897</v>
      </c>
      <c r="D1011" s="205" t="s">
        <v>150</v>
      </c>
      <c r="E1011" s="206" t="s">
        <v>898</v>
      </c>
      <c r="F1011" s="207" t="s">
        <v>899</v>
      </c>
      <c r="G1011" s="208" t="s">
        <v>681</v>
      </c>
      <c r="H1011" s="272"/>
      <c r="I1011" s="210"/>
      <c r="J1011" s="211">
        <f>ROUND(I1011*H1011,2)</f>
        <v>0</v>
      </c>
      <c r="K1011" s="207" t="s">
        <v>153</v>
      </c>
      <c r="L1011" s="40"/>
      <c r="M1011" s="212" t="s">
        <v>1</v>
      </c>
      <c r="N1011" s="213" t="s">
        <v>47</v>
      </c>
      <c r="O1011" s="72"/>
      <c r="P1011" s="214">
        <f>O1011*H1011</f>
        <v>0</v>
      </c>
      <c r="Q1011" s="214">
        <v>0</v>
      </c>
      <c r="R1011" s="214">
        <f>Q1011*H1011</f>
        <v>0</v>
      </c>
      <c r="S1011" s="214">
        <v>0</v>
      </c>
      <c r="T1011" s="215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216" t="s">
        <v>245</v>
      </c>
      <c r="AT1011" s="216" t="s">
        <v>150</v>
      </c>
      <c r="AU1011" s="216" t="s">
        <v>92</v>
      </c>
      <c r="AY1011" s="18" t="s">
        <v>148</v>
      </c>
      <c r="BE1011" s="217">
        <f>IF(N1011="základní",J1011,0)</f>
        <v>0</v>
      </c>
      <c r="BF1011" s="217">
        <f>IF(N1011="snížená",J1011,0)</f>
        <v>0</v>
      </c>
      <c r="BG1011" s="217">
        <f>IF(N1011="zákl. přenesená",J1011,0)</f>
        <v>0</v>
      </c>
      <c r="BH1011" s="217">
        <f>IF(N1011="sníž. přenesená",J1011,0)</f>
        <v>0</v>
      </c>
      <c r="BI1011" s="217">
        <f>IF(N1011="nulová",J1011,0)</f>
        <v>0</v>
      </c>
      <c r="BJ1011" s="18" t="s">
        <v>90</v>
      </c>
      <c r="BK1011" s="217">
        <f>ROUND(I1011*H1011,2)</f>
        <v>0</v>
      </c>
      <c r="BL1011" s="18" t="s">
        <v>245</v>
      </c>
      <c r="BM1011" s="216" t="s">
        <v>900</v>
      </c>
    </row>
    <row r="1012" spans="1:65" s="12" customFormat="1" ht="22.9" customHeight="1">
      <c r="B1012" s="189"/>
      <c r="C1012" s="190"/>
      <c r="D1012" s="191" t="s">
        <v>81</v>
      </c>
      <c r="E1012" s="203" t="s">
        <v>901</v>
      </c>
      <c r="F1012" s="203" t="s">
        <v>902</v>
      </c>
      <c r="G1012" s="190"/>
      <c r="H1012" s="190"/>
      <c r="I1012" s="193"/>
      <c r="J1012" s="204">
        <f>BK1012</f>
        <v>0</v>
      </c>
      <c r="K1012" s="190"/>
      <c r="L1012" s="195"/>
      <c r="M1012" s="196"/>
      <c r="N1012" s="197"/>
      <c r="O1012" s="197"/>
      <c r="P1012" s="198">
        <f>SUM(P1013:P1037)</f>
        <v>0</v>
      </c>
      <c r="Q1012" s="197"/>
      <c r="R1012" s="198">
        <f>SUM(R1013:R1037)</f>
        <v>20.293800000000005</v>
      </c>
      <c r="S1012" s="197"/>
      <c r="T1012" s="199">
        <f>SUM(T1013:T1037)</f>
        <v>0</v>
      </c>
      <c r="AR1012" s="200" t="s">
        <v>92</v>
      </c>
      <c r="AT1012" s="201" t="s">
        <v>81</v>
      </c>
      <c r="AU1012" s="201" t="s">
        <v>90</v>
      </c>
      <c r="AY1012" s="200" t="s">
        <v>148</v>
      </c>
      <c r="BK1012" s="202">
        <f>SUM(BK1013:BK1037)</f>
        <v>0</v>
      </c>
    </row>
    <row r="1013" spans="1:65" s="2" customFormat="1" ht="60" customHeight="1">
      <c r="A1013" s="35"/>
      <c r="B1013" s="36"/>
      <c r="C1013" s="205" t="s">
        <v>903</v>
      </c>
      <c r="D1013" s="205" t="s">
        <v>150</v>
      </c>
      <c r="E1013" s="206" t="s">
        <v>904</v>
      </c>
      <c r="F1013" s="207" t="s">
        <v>905</v>
      </c>
      <c r="G1013" s="208" t="s">
        <v>97</v>
      </c>
      <c r="H1013" s="209">
        <v>149</v>
      </c>
      <c r="I1013" s="210"/>
      <c r="J1013" s="211">
        <f>ROUND(I1013*H1013,2)</f>
        <v>0</v>
      </c>
      <c r="K1013" s="207" t="s">
        <v>1</v>
      </c>
      <c r="L1013" s="40"/>
      <c r="M1013" s="212" t="s">
        <v>1</v>
      </c>
      <c r="N1013" s="213" t="s">
        <v>47</v>
      </c>
      <c r="O1013" s="72"/>
      <c r="P1013" s="214">
        <f>O1013*H1013</f>
        <v>0</v>
      </c>
      <c r="Q1013" s="214">
        <v>1.1999999999999999E-3</v>
      </c>
      <c r="R1013" s="214">
        <f>Q1013*H1013</f>
        <v>0.17879999999999999</v>
      </c>
      <c r="S1013" s="214">
        <v>0</v>
      </c>
      <c r="T1013" s="215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216" t="s">
        <v>245</v>
      </c>
      <c r="AT1013" s="216" t="s">
        <v>150</v>
      </c>
      <c r="AU1013" s="216" t="s">
        <v>92</v>
      </c>
      <c r="AY1013" s="18" t="s">
        <v>148</v>
      </c>
      <c r="BE1013" s="217">
        <f>IF(N1013="základní",J1013,0)</f>
        <v>0</v>
      </c>
      <c r="BF1013" s="217">
        <f>IF(N1013="snížená",J1013,0)</f>
        <v>0</v>
      </c>
      <c r="BG1013" s="217">
        <f>IF(N1013="zákl. přenesená",J1013,0)</f>
        <v>0</v>
      </c>
      <c r="BH1013" s="217">
        <f>IF(N1013="sníž. přenesená",J1013,0)</f>
        <v>0</v>
      </c>
      <c r="BI1013" s="217">
        <f>IF(N1013="nulová",J1013,0)</f>
        <v>0</v>
      </c>
      <c r="BJ1013" s="18" t="s">
        <v>90</v>
      </c>
      <c r="BK1013" s="217">
        <f>ROUND(I1013*H1013,2)</f>
        <v>0</v>
      </c>
      <c r="BL1013" s="18" t="s">
        <v>245</v>
      </c>
      <c r="BM1013" s="216" t="s">
        <v>906</v>
      </c>
    </row>
    <row r="1014" spans="1:65" s="13" customFormat="1" ht="11.25">
      <c r="B1014" s="218"/>
      <c r="C1014" s="219"/>
      <c r="D1014" s="220" t="s">
        <v>156</v>
      </c>
      <c r="E1014" s="221" t="s">
        <v>1</v>
      </c>
      <c r="F1014" s="222" t="s">
        <v>157</v>
      </c>
      <c r="G1014" s="219"/>
      <c r="H1014" s="221" t="s">
        <v>1</v>
      </c>
      <c r="I1014" s="223"/>
      <c r="J1014" s="219"/>
      <c r="K1014" s="219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156</v>
      </c>
      <c r="AU1014" s="228" t="s">
        <v>92</v>
      </c>
      <c r="AV1014" s="13" t="s">
        <v>90</v>
      </c>
      <c r="AW1014" s="13" t="s">
        <v>36</v>
      </c>
      <c r="AX1014" s="13" t="s">
        <v>82</v>
      </c>
      <c r="AY1014" s="228" t="s">
        <v>148</v>
      </c>
    </row>
    <row r="1015" spans="1:65" s="13" customFormat="1" ht="11.25">
      <c r="B1015" s="218"/>
      <c r="C1015" s="219"/>
      <c r="D1015" s="220" t="s">
        <v>156</v>
      </c>
      <c r="E1015" s="221" t="s">
        <v>1</v>
      </c>
      <c r="F1015" s="222" t="s">
        <v>907</v>
      </c>
      <c r="G1015" s="219"/>
      <c r="H1015" s="221" t="s">
        <v>1</v>
      </c>
      <c r="I1015" s="223"/>
      <c r="J1015" s="219"/>
      <c r="K1015" s="219"/>
      <c r="L1015" s="224"/>
      <c r="M1015" s="225"/>
      <c r="N1015" s="226"/>
      <c r="O1015" s="226"/>
      <c r="P1015" s="226"/>
      <c r="Q1015" s="226"/>
      <c r="R1015" s="226"/>
      <c r="S1015" s="226"/>
      <c r="T1015" s="227"/>
      <c r="AT1015" s="228" t="s">
        <v>156</v>
      </c>
      <c r="AU1015" s="228" t="s">
        <v>92</v>
      </c>
      <c r="AV1015" s="13" t="s">
        <v>90</v>
      </c>
      <c r="AW1015" s="13" t="s">
        <v>36</v>
      </c>
      <c r="AX1015" s="13" t="s">
        <v>82</v>
      </c>
      <c r="AY1015" s="228" t="s">
        <v>148</v>
      </c>
    </row>
    <row r="1016" spans="1:65" s="13" customFormat="1" ht="11.25">
      <c r="B1016" s="218"/>
      <c r="C1016" s="219"/>
      <c r="D1016" s="220" t="s">
        <v>156</v>
      </c>
      <c r="E1016" s="221" t="s">
        <v>1</v>
      </c>
      <c r="F1016" s="222" t="s">
        <v>504</v>
      </c>
      <c r="G1016" s="219"/>
      <c r="H1016" s="221" t="s">
        <v>1</v>
      </c>
      <c r="I1016" s="223"/>
      <c r="J1016" s="219"/>
      <c r="K1016" s="219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156</v>
      </c>
      <c r="AU1016" s="228" t="s">
        <v>92</v>
      </c>
      <c r="AV1016" s="13" t="s">
        <v>90</v>
      </c>
      <c r="AW1016" s="13" t="s">
        <v>36</v>
      </c>
      <c r="AX1016" s="13" t="s">
        <v>82</v>
      </c>
      <c r="AY1016" s="228" t="s">
        <v>148</v>
      </c>
    </row>
    <row r="1017" spans="1:65" s="14" customFormat="1" ht="11.25">
      <c r="B1017" s="229"/>
      <c r="C1017" s="230"/>
      <c r="D1017" s="220" t="s">
        <v>156</v>
      </c>
      <c r="E1017" s="231" t="s">
        <v>1</v>
      </c>
      <c r="F1017" s="232" t="s">
        <v>523</v>
      </c>
      <c r="G1017" s="230"/>
      <c r="H1017" s="233">
        <v>68.5</v>
      </c>
      <c r="I1017" s="234"/>
      <c r="J1017" s="230"/>
      <c r="K1017" s="230"/>
      <c r="L1017" s="235"/>
      <c r="M1017" s="236"/>
      <c r="N1017" s="237"/>
      <c r="O1017" s="237"/>
      <c r="P1017" s="237"/>
      <c r="Q1017" s="237"/>
      <c r="R1017" s="237"/>
      <c r="S1017" s="237"/>
      <c r="T1017" s="238"/>
      <c r="AT1017" s="239" t="s">
        <v>156</v>
      </c>
      <c r="AU1017" s="239" t="s">
        <v>92</v>
      </c>
      <c r="AV1017" s="14" t="s">
        <v>92</v>
      </c>
      <c r="AW1017" s="14" t="s">
        <v>36</v>
      </c>
      <c r="AX1017" s="14" t="s">
        <v>82</v>
      </c>
      <c r="AY1017" s="239" t="s">
        <v>148</v>
      </c>
    </row>
    <row r="1018" spans="1:65" s="14" customFormat="1" ht="11.25">
      <c r="B1018" s="229"/>
      <c r="C1018" s="230"/>
      <c r="D1018" s="220" t="s">
        <v>156</v>
      </c>
      <c r="E1018" s="231" t="s">
        <v>1</v>
      </c>
      <c r="F1018" s="232" t="s">
        <v>524</v>
      </c>
      <c r="G1018" s="230"/>
      <c r="H1018" s="233">
        <v>33</v>
      </c>
      <c r="I1018" s="234"/>
      <c r="J1018" s="230"/>
      <c r="K1018" s="230"/>
      <c r="L1018" s="235"/>
      <c r="M1018" s="236"/>
      <c r="N1018" s="237"/>
      <c r="O1018" s="237"/>
      <c r="P1018" s="237"/>
      <c r="Q1018" s="237"/>
      <c r="R1018" s="237"/>
      <c r="S1018" s="237"/>
      <c r="T1018" s="238"/>
      <c r="AT1018" s="239" t="s">
        <v>156</v>
      </c>
      <c r="AU1018" s="239" t="s">
        <v>92</v>
      </c>
      <c r="AV1018" s="14" t="s">
        <v>92</v>
      </c>
      <c r="AW1018" s="14" t="s">
        <v>36</v>
      </c>
      <c r="AX1018" s="14" t="s">
        <v>82</v>
      </c>
      <c r="AY1018" s="239" t="s">
        <v>148</v>
      </c>
    </row>
    <row r="1019" spans="1:65" s="13" customFormat="1" ht="11.25">
      <c r="B1019" s="218"/>
      <c r="C1019" s="219"/>
      <c r="D1019" s="220" t="s">
        <v>156</v>
      </c>
      <c r="E1019" s="221" t="s">
        <v>1</v>
      </c>
      <c r="F1019" s="222" t="s">
        <v>507</v>
      </c>
      <c r="G1019" s="219"/>
      <c r="H1019" s="221" t="s">
        <v>1</v>
      </c>
      <c r="I1019" s="223"/>
      <c r="J1019" s="219"/>
      <c r="K1019" s="219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156</v>
      </c>
      <c r="AU1019" s="228" t="s">
        <v>92</v>
      </c>
      <c r="AV1019" s="13" t="s">
        <v>90</v>
      </c>
      <c r="AW1019" s="13" t="s">
        <v>36</v>
      </c>
      <c r="AX1019" s="13" t="s">
        <v>82</v>
      </c>
      <c r="AY1019" s="228" t="s">
        <v>148</v>
      </c>
    </row>
    <row r="1020" spans="1:65" s="14" customFormat="1" ht="11.25">
      <c r="B1020" s="229"/>
      <c r="C1020" s="230"/>
      <c r="D1020" s="220" t="s">
        <v>156</v>
      </c>
      <c r="E1020" s="231" t="s">
        <v>1</v>
      </c>
      <c r="F1020" s="232" t="s">
        <v>525</v>
      </c>
      <c r="G1020" s="230"/>
      <c r="H1020" s="233">
        <v>47.5</v>
      </c>
      <c r="I1020" s="234"/>
      <c r="J1020" s="230"/>
      <c r="K1020" s="230"/>
      <c r="L1020" s="235"/>
      <c r="M1020" s="236"/>
      <c r="N1020" s="237"/>
      <c r="O1020" s="237"/>
      <c r="P1020" s="237"/>
      <c r="Q1020" s="237"/>
      <c r="R1020" s="237"/>
      <c r="S1020" s="237"/>
      <c r="T1020" s="238"/>
      <c r="AT1020" s="239" t="s">
        <v>156</v>
      </c>
      <c r="AU1020" s="239" t="s">
        <v>92</v>
      </c>
      <c r="AV1020" s="14" t="s">
        <v>92</v>
      </c>
      <c r="AW1020" s="14" t="s">
        <v>36</v>
      </c>
      <c r="AX1020" s="14" t="s">
        <v>82</v>
      </c>
      <c r="AY1020" s="239" t="s">
        <v>148</v>
      </c>
    </row>
    <row r="1021" spans="1:65" s="15" customFormat="1" ht="11.25">
      <c r="B1021" s="240"/>
      <c r="C1021" s="241"/>
      <c r="D1021" s="220" t="s">
        <v>156</v>
      </c>
      <c r="E1021" s="242" t="s">
        <v>1</v>
      </c>
      <c r="F1021" s="243" t="s">
        <v>163</v>
      </c>
      <c r="G1021" s="241"/>
      <c r="H1021" s="244">
        <v>149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AT1021" s="250" t="s">
        <v>156</v>
      </c>
      <c r="AU1021" s="250" t="s">
        <v>92</v>
      </c>
      <c r="AV1021" s="15" t="s">
        <v>154</v>
      </c>
      <c r="AW1021" s="15" t="s">
        <v>36</v>
      </c>
      <c r="AX1021" s="15" t="s">
        <v>90</v>
      </c>
      <c r="AY1021" s="250" t="s">
        <v>148</v>
      </c>
    </row>
    <row r="1022" spans="1:65" s="2" customFormat="1" ht="24" customHeight="1">
      <c r="A1022" s="35"/>
      <c r="B1022" s="36"/>
      <c r="C1022" s="251" t="s">
        <v>908</v>
      </c>
      <c r="D1022" s="251" t="s">
        <v>239</v>
      </c>
      <c r="E1022" s="252" t="s">
        <v>909</v>
      </c>
      <c r="F1022" s="253" t="s">
        <v>910</v>
      </c>
      <c r="G1022" s="254" t="s">
        <v>97</v>
      </c>
      <c r="H1022" s="255">
        <v>68.5</v>
      </c>
      <c r="I1022" s="256"/>
      <c r="J1022" s="257">
        <f>ROUND(I1022*H1022,2)</f>
        <v>0</v>
      </c>
      <c r="K1022" s="253" t="s">
        <v>1</v>
      </c>
      <c r="L1022" s="258"/>
      <c r="M1022" s="259" t="s">
        <v>1</v>
      </c>
      <c r="N1022" s="260" t="s">
        <v>47</v>
      </c>
      <c r="O1022" s="72"/>
      <c r="P1022" s="214">
        <f>O1022*H1022</f>
        <v>0</v>
      </c>
      <c r="Q1022" s="214">
        <v>0.13500000000000001</v>
      </c>
      <c r="R1022" s="214">
        <f>Q1022*H1022</f>
        <v>9.2475000000000005</v>
      </c>
      <c r="S1022" s="214">
        <v>0</v>
      </c>
      <c r="T1022" s="215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16" t="s">
        <v>334</v>
      </c>
      <c r="AT1022" s="216" t="s">
        <v>239</v>
      </c>
      <c r="AU1022" s="216" t="s">
        <v>92</v>
      </c>
      <c r="AY1022" s="18" t="s">
        <v>148</v>
      </c>
      <c r="BE1022" s="217">
        <f>IF(N1022="základní",J1022,0)</f>
        <v>0</v>
      </c>
      <c r="BF1022" s="217">
        <f>IF(N1022="snížená",J1022,0)</f>
        <v>0</v>
      </c>
      <c r="BG1022" s="217">
        <f>IF(N1022="zákl. přenesená",J1022,0)</f>
        <v>0</v>
      </c>
      <c r="BH1022" s="217">
        <f>IF(N1022="sníž. přenesená",J1022,0)</f>
        <v>0</v>
      </c>
      <c r="BI1022" s="217">
        <f>IF(N1022="nulová",J1022,0)</f>
        <v>0</v>
      </c>
      <c r="BJ1022" s="18" t="s">
        <v>90</v>
      </c>
      <c r="BK1022" s="217">
        <f>ROUND(I1022*H1022,2)</f>
        <v>0</v>
      </c>
      <c r="BL1022" s="18" t="s">
        <v>245</v>
      </c>
      <c r="BM1022" s="216" t="s">
        <v>911</v>
      </c>
    </row>
    <row r="1023" spans="1:65" s="13" customFormat="1" ht="11.25">
      <c r="B1023" s="218"/>
      <c r="C1023" s="219"/>
      <c r="D1023" s="220" t="s">
        <v>156</v>
      </c>
      <c r="E1023" s="221" t="s">
        <v>1</v>
      </c>
      <c r="F1023" s="222" t="s">
        <v>157</v>
      </c>
      <c r="G1023" s="219"/>
      <c r="H1023" s="221" t="s">
        <v>1</v>
      </c>
      <c r="I1023" s="223"/>
      <c r="J1023" s="219"/>
      <c r="K1023" s="219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156</v>
      </c>
      <c r="AU1023" s="228" t="s">
        <v>92</v>
      </c>
      <c r="AV1023" s="13" t="s">
        <v>90</v>
      </c>
      <c r="AW1023" s="13" t="s">
        <v>36</v>
      </c>
      <c r="AX1023" s="13" t="s">
        <v>82</v>
      </c>
      <c r="AY1023" s="228" t="s">
        <v>148</v>
      </c>
    </row>
    <row r="1024" spans="1:65" s="13" customFormat="1" ht="11.25">
      <c r="B1024" s="218"/>
      <c r="C1024" s="219"/>
      <c r="D1024" s="220" t="s">
        <v>156</v>
      </c>
      <c r="E1024" s="221" t="s">
        <v>1</v>
      </c>
      <c r="F1024" s="222" t="s">
        <v>907</v>
      </c>
      <c r="G1024" s="219"/>
      <c r="H1024" s="221" t="s">
        <v>1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156</v>
      </c>
      <c r="AU1024" s="228" t="s">
        <v>92</v>
      </c>
      <c r="AV1024" s="13" t="s">
        <v>90</v>
      </c>
      <c r="AW1024" s="13" t="s">
        <v>36</v>
      </c>
      <c r="AX1024" s="13" t="s">
        <v>82</v>
      </c>
      <c r="AY1024" s="228" t="s">
        <v>148</v>
      </c>
    </row>
    <row r="1025" spans="1:65" s="13" customFormat="1" ht="11.25">
      <c r="B1025" s="218"/>
      <c r="C1025" s="219"/>
      <c r="D1025" s="220" t="s">
        <v>156</v>
      </c>
      <c r="E1025" s="221" t="s">
        <v>1</v>
      </c>
      <c r="F1025" s="222" t="s">
        <v>504</v>
      </c>
      <c r="G1025" s="219"/>
      <c r="H1025" s="221" t="s">
        <v>1</v>
      </c>
      <c r="I1025" s="223"/>
      <c r="J1025" s="219"/>
      <c r="K1025" s="219"/>
      <c r="L1025" s="224"/>
      <c r="M1025" s="225"/>
      <c r="N1025" s="226"/>
      <c r="O1025" s="226"/>
      <c r="P1025" s="226"/>
      <c r="Q1025" s="226"/>
      <c r="R1025" s="226"/>
      <c r="S1025" s="226"/>
      <c r="T1025" s="227"/>
      <c r="AT1025" s="228" t="s">
        <v>156</v>
      </c>
      <c r="AU1025" s="228" t="s">
        <v>92</v>
      </c>
      <c r="AV1025" s="13" t="s">
        <v>90</v>
      </c>
      <c r="AW1025" s="13" t="s">
        <v>36</v>
      </c>
      <c r="AX1025" s="13" t="s">
        <v>82</v>
      </c>
      <c r="AY1025" s="228" t="s">
        <v>148</v>
      </c>
    </row>
    <row r="1026" spans="1:65" s="14" customFormat="1" ht="11.25">
      <c r="B1026" s="229"/>
      <c r="C1026" s="230"/>
      <c r="D1026" s="220" t="s">
        <v>156</v>
      </c>
      <c r="E1026" s="231" t="s">
        <v>1</v>
      </c>
      <c r="F1026" s="232" t="s">
        <v>523</v>
      </c>
      <c r="G1026" s="230"/>
      <c r="H1026" s="233">
        <v>68.5</v>
      </c>
      <c r="I1026" s="234"/>
      <c r="J1026" s="230"/>
      <c r="K1026" s="230"/>
      <c r="L1026" s="235"/>
      <c r="M1026" s="236"/>
      <c r="N1026" s="237"/>
      <c r="O1026" s="237"/>
      <c r="P1026" s="237"/>
      <c r="Q1026" s="237"/>
      <c r="R1026" s="237"/>
      <c r="S1026" s="237"/>
      <c r="T1026" s="238"/>
      <c r="AT1026" s="239" t="s">
        <v>156</v>
      </c>
      <c r="AU1026" s="239" t="s">
        <v>92</v>
      </c>
      <c r="AV1026" s="14" t="s">
        <v>92</v>
      </c>
      <c r="AW1026" s="14" t="s">
        <v>36</v>
      </c>
      <c r="AX1026" s="14" t="s">
        <v>82</v>
      </c>
      <c r="AY1026" s="239" t="s">
        <v>148</v>
      </c>
    </row>
    <row r="1027" spans="1:65" s="15" customFormat="1" ht="11.25">
      <c r="B1027" s="240"/>
      <c r="C1027" s="241"/>
      <c r="D1027" s="220" t="s">
        <v>156</v>
      </c>
      <c r="E1027" s="242" t="s">
        <v>1</v>
      </c>
      <c r="F1027" s="243" t="s">
        <v>163</v>
      </c>
      <c r="G1027" s="241"/>
      <c r="H1027" s="244">
        <v>68.5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AT1027" s="250" t="s">
        <v>156</v>
      </c>
      <c r="AU1027" s="250" t="s">
        <v>92</v>
      </c>
      <c r="AV1027" s="15" t="s">
        <v>154</v>
      </c>
      <c r="AW1027" s="15" t="s">
        <v>36</v>
      </c>
      <c r="AX1027" s="15" t="s">
        <v>90</v>
      </c>
      <c r="AY1027" s="250" t="s">
        <v>148</v>
      </c>
    </row>
    <row r="1028" spans="1:65" s="2" customFormat="1" ht="24" customHeight="1">
      <c r="A1028" s="35"/>
      <c r="B1028" s="36"/>
      <c r="C1028" s="251" t="s">
        <v>912</v>
      </c>
      <c r="D1028" s="251" t="s">
        <v>239</v>
      </c>
      <c r="E1028" s="252" t="s">
        <v>913</v>
      </c>
      <c r="F1028" s="253" t="s">
        <v>914</v>
      </c>
      <c r="G1028" s="254" t="s">
        <v>97</v>
      </c>
      <c r="H1028" s="255">
        <v>80.5</v>
      </c>
      <c r="I1028" s="256"/>
      <c r="J1028" s="257">
        <f>ROUND(I1028*H1028,2)</f>
        <v>0</v>
      </c>
      <c r="K1028" s="253" t="s">
        <v>1</v>
      </c>
      <c r="L1028" s="258"/>
      <c r="M1028" s="259" t="s">
        <v>1</v>
      </c>
      <c r="N1028" s="260" t="s">
        <v>47</v>
      </c>
      <c r="O1028" s="72"/>
      <c r="P1028" s="214">
        <f>O1028*H1028</f>
        <v>0</v>
      </c>
      <c r="Q1028" s="214">
        <v>0.13500000000000001</v>
      </c>
      <c r="R1028" s="214">
        <f>Q1028*H1028</f>
        <v>10.867500000000001</v>
      </c>
      <c r="S1028" s="214">
        <v>0</v>
      </c>
      <c r="T1028" s="215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216" t="s">
        <v>334</v>
      </c>
      <c r="AT1028" s="216" t="s">
        <v>239</v>
      </c>
      <c r="AU1028" s="216" t="s">
        <v>92</v>
      </c>
      <c r="AY1028" s="18" t="s">
        <v>148</v>
      </c>
      <c r="BE1028" s="217">
        <f>IF(N1028="základní",J1028,0)</f>
        <v>0</v>
      </c>
      <c r="BF1028" s="217">
        <f>IF(N1028="snížená",J1028,0)</f>
        <v>0</v>
      </c>
      <c r="BG1028" s="217">
        <f>IF(N1028="zákl. přenesená",J1028,0)</f>
        <v>0</v>
      </c>
      <c r="BH1028" s="217">
        <f>IF(N1028="sníž. přenesená",J1028,0)</f>
        <v>0</v>
      </c>
      <c r="BI1028" s="217">
        <f>IF(N1028="nulová",J1028,0)</f>
        <v>0</v>
      </c>
      <c r="BJ1028" s="18" t="s">
        <v>90</v>
      </c>
      <c r="BK1028" s="217">
        <f>ROUND(I1028*H1028,2)</f>
        <v>0</v>
      </c>
      <c r="BL1028" s="18" t="s">
        <v>245</v>
      </c>
      <c r="BM1028" s="216" t="s">
        <v>915</v>
      </c>
    </row>
    <row r="1029" spans="1:65" s="13" customFormat="1" ht="11.25">
      <c r="B1029" s="218"/>
      <c r="C1029" s="219"/>
      <c r="D1029" s="220" t="s">
        <v>156</v>
      </c>
      <c r="E1029" s="221" t="s">
        <v>1</v>
      </c>
      <c r="F1029" s="222" t="s">
        <v>157</v>
      </c>
      <c r="G1029" s="219"/>
      <c r="H1029" s="221" t="s">
        <v>1</v>
      </c>
      <c r="I1029" s="223"/>
      <c r="J1029" s="219"/>
      <c r="K1029" s="219"/>
      <c r="L1029" s="224"/>
      <c r="M1029" s="225"/>
      <c r="N1029" s="226"/>
      <c r="O1029" s="226"/>
      <c r="P1029" s="226"/>
      <c r="Q1029" s="226"/>
      <c r="R1029" s="226"/>
      <c r="S1029" s="226"/>
      <c r="T1029" s="227"/>
      <c r="AT1029" s="228" t="s">
        <v>156</v>
      </c>
      <c r="AU1029" s="228" t="s">
        <v>92</v>
      </c>
      <c r="AV1029" s="13" t="s">
        <v>90</v>
      </c>
      <c r="AW1029" s="13" t="s">
        <v>36</v>
      </c>
      <c r="AX1029" s="13" t="s">
        <v>82</v>
      </c>
      <c r="AY1029" s="228" t="s">
        <v>148</v>
      </c>
    </row>
    <row r="1030" spans="1:65" s="13" customFormat="1" ht="11.25">
      <c r="B1030" s="218"/>
      <c r="C1030" s="219"/>
      <c r="D1030" s="220" t="s">
        <v>156</v>
      </c>
      <c r="E1030" s="221" t="s">
        <v>1</v>
      </c>
      <c r="F1030" s="222" t="s">
        <v>907</v>
      </c>
      <c r="G1030" s="219"/>
      <c r="H1030" s="221" t="s">
        <v>1</v>
      </c>
      <c r="I1030" s="223"/>
      <c r="J1030" s="219"/>
      <c r="K1030" s="219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156</v>
      </c>
      <c r="AU1030" s="228" t="s">
        <v>92</v>
      </c>
      <c r="AV1030" s="13" t="s">
        <v>90</v>
      </c>
      <c r="AW1030" s="13" t="s">
        <v>36</v>
      </c>
      <c r="AX1030" s="13" t="s">
        <v>82</v>
      </c>
      <c r="AY1030" s="228" t="s">
        <v>148</v>
      </c>
    </row>
    <row r="1031" spans="1:65" s="13" customFormat="1" ht="11.25">
      <c r="B1031" s="218"/>
      <c r="C1031" s="219"/>
      <c r="D1031" s="220" t="s">
        <v>156</v>
      </c>
      <c r="E1031" s="221" t="s">
        <v>1</v>
      </c>
      <c r="F1031" s="222" t="s">
        <v>504</v>
      </c>
      <c r="G1031" s="219"/>
      <c r="H1031" s="221" t="s">
        <v>1</v>
      </c>
      <c r="I1031" s="223"/>
      <c r="J1031" s="219"/>
      <c r="K1031" s="219"/>
      <c r="L1031" s="224"/>
      <c r="M1031" s="225"/>
      <c r="N1031" s="226"/>
      <c r="O1031" s="226"/>
      <c r="P1031" s="226"/>
      <c r="Q1031" s="226"/>
      <c r="R1031" s="226"/>
      <c r="S1031" s="226"/>
      <c r="T1031" s="227"/>
      <c r="AT1031" s="228" t="s">
        <v>156</v>
      </c>
      <c r="AU1031" s="228" t="s">
        <v>92</v>
      </c>
      <c r="AV1031" s="13" t="s">
        <v>90</v>
      </c>
      <c r="AW1031" s="13" t="s">
        <v>36</v>
      </c>
      <c r="AX1031" s="13" t="s">
        <v>82</v>
      </c>
      <c r="AY1031" s="228" t="s">
        <v>148</v>
      </c>
    </row>
    <row r="1032" spans="1:65" s="14" customFormat="1" ht="11.25">
      <c r="B1032" s="229"/>
      <c r="C1032" s="230"/>
      <c r="D1032" s="220" t="s">
        <v>156</v>
      </c>
      <c r="E1032" s="231" t="s">
        <v>1</v>
      </c>
      <c r="F1032" s="232" t="s">
        <v>524</v>
      </c>
      <c r="G1032" s="230"/>
      <c r="H1032" s="233">
        <v>33</v>
      </c>
      <c r="I1032" s="234"/>
      <c r="J1032" s="230"/>
      <c r="K1032" s="230"/>
      <c r="L1032" s="235"/>
      <c r="M1032" s="236"/>
      <c r="N1032" s="237"/>
      <c r="O1032" s="237"/>
      <c r="P1032" s="237"/>
      <c r="Q1032" s="237"/>
      <c r="R1032" s="237"/>
      <c r="S1032" s="237"/>
      <c r="T1032" s="238"/>
      <c r="AT1032" s="239" t="s">
        <v>156</v>
      </c>
      <c r="AU1032" s="239" t="s">
        <v>92</v>
      </c>
      <c r="AV1032" s="14" t="s">
        <v>92</v>
      </c>
      <c r="AW1032" s="14" t="s">
        <v>36</v>
      </c>
      <c r="AX1032" s="14" t="s">
        <v>82</v>
      </c>
      <c r="AY1032" s="239" t="s">
        <v>148</v>
      </c>
    </row>
    <row r="1033" spans="1:65" s="13" customFormat="1" ht="11.25">
      <c r="B1033" s="218"/>
      <c r="C1033" s="219"/>
      <c r="D1033" s="220" t="s">
        <v>156</v>
      </c>
      <c r="E1033" s="221" t="s">
        <v>1</v>
      </c>
      <c r="F1033" s="222" t="s">
        <v>507</v>
      </c>
      <c r="G1033" s="219"/>
      <c r="H1033" s="221" t="s">
        <v>1</v>
      </c>
      <c r="I1033" s="223"/>
      <c r="J1033" s="219"/>
      <c r="K1033" s="219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156</v>
      </c>
      <c r="AU1033" s="228" t="s">
        <v>92</v>
      </c>
      <c r="AV1033" s="13" t="s">
        <v>90</v>
      </c>
      <c r="AW1033" s="13" t="s">
        <v>36</v>
      </c>
      <c r="AX1033" s="13" t="s">
        <v>82</v>
      </c>
      <c r="AY1033" s="228" t="s">
        <v>148</v>
      </c>
    </row>
    <row r="1034" spans="1:65" s="14" customFormat="1" ht="11.25">
      <c r="B1034" s="229"/>
      <c r="C1034" s="230"/>
      <c r="D1034" s="220" t="s">
        <v>156</v>
      </c>
      <c r="E1034" s="231" t="s">
        <v>1</v>
      </c>
      <c r="F1034" s="232" t="s">
        <v>525</v>
      </c>
      <c r="G1034" s="230"/>
      <c r="H1034" s="233">
        <v>47.5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AT1034" s="239" t="s">
        <v>156</v>
      </c>
      <c r="AU1034" s="239" t="s">
        <v>92</v>
      </c>
      <c r="AV1034" s="14" t="s">
        <v>92</v>
      </c>
      <c r="AW1034" s="14" t="s">
        <v>36</v>
      </c>
      <c r="AX1034" s="14" t="s">
        <v>82</v>
      </c>
      <c r="AY1034" s="239" t="s">
        <v>148</v>
      </c>
    </row>
    <row r="1035" spans="1:65" s="15" customFormat="1" ht="11.25">
      <c r="B1035" s="240"/>
      <c r="C1035" s="241"/>
      <c r="D1035" s="220" t="s">
        <v>156</v>
      </c>
      <c r="E1035" s="242" t="s">
        <v>1</v>
      </c>
      <c r="F1035" s="243" t="s">
        <v>163</v>
      </c>
      <c r="G1035" s="241"/>
      <c r="H1035" s="244">
        <v>80.5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AT1035" s="250" t="s">
        <v>156</v>
      </c>
      <c r="AU1035" s="250" t="s">
        <v>92</v>
      </c>
      <c r="AV1035" s="15" t="s">
        <v>154</v>
      </c>
      <c r="AW1035" s="15" t="s">
        <v>36</v>
      </c>
      <c r="AX1035" s="15" t="s">
        <v>90</v>
      </c>
      <c r="AY1035" s="250" t="s">
        <v>148</v>
      </c>
    </row>
    <row r="1036" spans="1:65" s="2" customFormat="1" ht="24" customHeight="1">
      <c r="A1036" s="35"/>
      <c r="B1036" s="36"/>
      <c r="C1036" s="205" t="s">
        <v>916</v>
      </c>
      <c r="D1036" s="205" t="s">
        <v>150</v>
      </c>
      <c r="E1036" s="206" t="s">
        <v>917</v>
      </c>
      <c r="F1036" s="207" t="s">
        <v>918</v>
      </c>
      <c r="G1036" s="208" t="s">
        <v>681</v>
      </c>
      <c r="H1036" s="272"/>
      <c r="I1036" s="210"/>
      <c r="J1036" s="211">
        <f>ROUND(I1036*H1036,2)</f>
        <v>0</v>
      </c>
      <c r="K1036" s="207" t="s">
        <v>153</v>
      </c>
      <c r="L1036" s="40"/>
      <c r="M1036" s="212" t="s">
        <v>1</v>
      </c>
      <c r="N1036" s="213" t="s">
        <v>47</v>
      </c>
      <c r="O1036" s="72"/>
      <c r="P1036" s="214">
        <f>O1036*H1036</f>
        <v>0</v>
      </c>
      <c r="Q1036" s="214">
        <v>0</v>
      </c>
      <c r="R1036" s="214">
        <f>Q1036*H1036</f>
        <v>0</v>
      </c>
      <c r="S1036" s="214">
        <v>0</v>
      </c>
      <c r="T1036" s="215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216" t="s">
        <v>245</v>
      </c>
      <c r="AT1036" s="216" t="s">
        <v>150</v>
      </c>
      <c r="AU1036" s="216" t="s">
        <v>92</v>
      </c>
      <c r="AY1036" s="18" t="s">
        <v>148</v>
      </c>
      <c r="BE1036" s="217">
        <f>IF(N1036="základní",J1036,0)</f>
        <v>0</v>
      </c>
      <c r="BF1036" s="217">
        <f>IF(N1036="snížená",J1036,0)</f>
        <v>0</v>
      </c>
      <c r="BG1036" s="217">
        <f>IF(N1036="zákl. přenesená",J1036,0)</f>
        <v>0</v>
      </c>
      <c r="BH1036" s="217">
        <f>IF(N1036="sníž. přenesená",J1036,0)</f>
        <v>0</v>
      </c>
      <c r="BI1036" s="217">
        <f>IF(N1036="nulová",J1036,0)</f>
        <v>0</v>
      </c>
      <c r="BJ1036" s="18" t="s">
        <v>90</v>
      </c>
      <c r="BK1036" s="217">
        <f>ROUND(I1036*H1036,2)</f>
        <v>0</v>
      </c>
      <c r="BL1036" s="18" t="s">
        <v>245</v>
      </c>
      <c r="BM1036" s="216" t="s">
        <v>919</v>
      </c>
    </row>
    <row r="1037" spans="1:65" s="2" customFormat="1" ht="24" customHeight="1">
      <c r="A1037" s="35"/>
      <c r="B1037" s="36"/>
      <c r="C1037" s="205" t="s">
        <v>920</v>
      </c>
      <c r="D1037" s="205" t="s">
        <v>150</v>
      </c>
      <c r="E1037" s="206" t="s">
        <v>921</v>
      </c>
      <c r="F1037" s="207" t="s">
        <v>922</v>
      </c>
      <c r="G1037" s="208" t="s">
        <v>681</v>
      </c>
      <c r="H1037" s="272"/>
      <c r="I1037" s="210"/>
      <c r="J1037" s="211">
        <f>ROUND(I1037*H1037,2)</f>
        <v>0</v>
      </c>
      <c r="K1037" s="207" t="s">
        <v>153</v>
      </c>
      <c r="L1037" s="40"/>
      <c r="M1037" s="212" t="s">
        <v>1</v>
      </c>
      <c r="N1037" s="213" t="s">
        <v>47</v>
      </c>
      <c r="O1037" s="72"/>
      <c r="P1037" s="214">
        <f>O1037*H1037</f>
        <v>0</v>
      </c>
      <c r="Q1037" s="214">
        <v>0</v>
      </c>
      <c r="R1037" s="214">
        <f>Q1037*H1037</f>
        <v>0</v>
      </c>
      <c r="S1037" s="214">
        <v>0</v>
      </c>
      <c r="T1037" s="215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16" t="s">
        <v>245</v>
      </c>
      <c r="AT1037" s="216" t="s">
        <v>150</v>
      </c>
      <c r="AU1037" s="216" t="s">
        <v>92</v>
      </c>
      <c r="AY1037" s="18" t="s">
        <v>148</v>
      </c>
      <c r="BE1037" s="217">
        <f>IF(N1037="základní",J1037,0)</f>
        <v>0</v>
      </c>
      <c r="BF1037" s="217">
        <f>IF(N1037="snížená",J1037,0)</f>
        <v>0</v>
      </c>
      <c r="BG1037" s="217">
        <f>IF(N1037="zákl. přenesená",J1037,0)</f>
        <v>0</v>
      </c>
      <c r="BH1037" s="217">
        <f>IF(N1037="sníž. přenesená",J1037,0)</f>
        <v>0</v>
      </c>
      <c r="BI1037" s="217">
        <f>IF(N1037="nulová",J1037,0)</f>
        <v>0</v>
      </c>
      <c r="BJ1037" s="18" t="s">
        <v>90</v>
      </c>
      <c r="BK1037" s="217">
        <f>ROUND(I1037*H1037,2)</f>
        <v>0</v>
      </c>
      <c r="BL1037" s="18" t="s">
        <v>245</v>
      </c>
      <c r="BM1037" s="216" t="s">
        <v>923</v>
      </c>
    </row>
    <row r="1038" spans="1:65" s="12" customFormat="1" ht="22.9" customHeight="1">
      <c r="B1038" s="189"/>
      <c r="C1038" s="190"/>
      <c r="D1038" s="191" t="s">
        <v>81</v>
      </c>
      <c r="E1038" s="203" t="s">
        <v>924</v>
      </c>
      <c r="F1038" s="203" t="s">
        <v>925</v>
      </c>
      <c r="G1038" s="190"/>
      <c r="H1038" s="190"/>
      <c r="I1038" s="193"/>
      <c r="J1038" s="204">
        <f>BK1038</f>
        <v>0</v>
      </c>
      <c r="K1038" s="190"/>
      <c r="L1038" s="195"/>
      <c r="M1038" s="196"/>
      <c r="N1038" s="197"/>
      <c r="O1038" s="197"/>
      <c r="P1038" s="198">
        <f>SUM(P1039:P1074)</f>
        <v>0</v>
      </c>
      <c r="Q1038" s="197"/>
      <c r="R1038" s="198">
        <f>SUM(R1039:R1074)</f>
        <v>1.6802499999999998E-2</v>
      </c>
      <c r="S1038" s="197"/>
      <c r="T1038" s="199">
        <f>SUM(T1039:T1074)</f>
        <v>0</v>
      </c>
      <c r="AR1038" s="200" t="s">
        <v>92</v>
      </c>
      <c r="AT1038" s="201" t="s">
        <v>81</v>
      </c>
      <c r="AU1038" s="201" t="s">
        <v>90</v>
      </c>
      <c r="AY1038" s="200" t="s">
        <v>148</v>
      </c>
      <c r="BK1038" s="202">
        <f>SUM(BK1039:BK1074)</f>
        <v>0</v>
      </c>
    </row>
    <row r="1039" spans="1:65" s="2" customFormat="1" ht="24" customHeight="1">
      <c r="A1039" s="35"/>
      <c r="B1039" s="36"/>
      <c r="C1039" s="205" t="s">
        <v>926</v>
      </c>
      <c r="D1039" s="205" t="s">
        <v>150</v>
      </c>
      <c r="E1039" s="206" t="s">
        <v>927</v>
      </c>
      <c r="F1039" s="207" t="s">
        <v>928</v>
      </c>
      <c r="G1039" s="208" t="s">
        <v>97</v>
      </c>
      <c r="H1039" s="209">
        <v>35.75</v>
      </c>
      <c r="I1039" s="210"/>
      <c r="J1039" s="211">
        <f>ROUND(I1039*H1039,2)</f>
        <v>0</v>
      </c>
      <c r="K1039" s="207" t="s">
        <v>153</v>
      </c>
      <c r="L1039" s="40"/>
      <c r="M1039" s="212" t="s">
        <v>1</v>
      </c>
      <c r="N1039" s="213" t="s">
        <v>47</v>
      </c>
      <c r="O1039" s="72"/>
      <c r="P1039" s="214">
        <f>O1039*H1039</f>
        <v>0</v>
      </c>
      <c r="Q1039" s="214">
        <v>6.9999999999999994E-5</v>
      </c>
      <c r="R1039" s="214">
        <f>Q1039*H1039</f>
        <v>2.5025E-3</v>
      </c>
      <c r="S1039" s="214">
        <v>0</v>
      </c>
      <c r="T1039" s="215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16" t="s">
        <v>245</v>
      </c>
      <c r="AT1039" s="216" t="s">
        <v>150</v>
      </c>
      <c r="AU1039" s="216" t="s">
        <v>92</v>
      </c>
      <c r="AY1039" s="18" t="s">
        <v>148</v>
      </c>
      <c r="BE1039" s="217">
        <f>IF(N1039="základní",J1039,0)</f>
        <v>0</v>
      </c>
      <c r="BF1039" s="217">
        <f>IF(N1039="snížená",J1039,0)</f>
        <v>0</v>
      </c>
      <c r="BG1039" s="217">
        <f>IF(N1039="zákl. přenesená",J1039,0)</f>
        <v>0</v>
      </c>
      <c r="BH1039" s="217">
        <f>IF(N1039="sníž. přenesená",J1039,0)</f>
        <v>0</v>
      </c>
      <c r="BI1039" s="217">
        <f>IF(N1039="nulová",J1039,0)</f>
        <v>0</v>
      </c>
      <c r="BJ1039" s="18" t="s">
        <v>90</v>
      </c>
      <c r="BK1039" s="217">
        <f>ROUND(I1039*H1039,2)</f>
        <v>0</v>
      </c>
      <c r="BL1039" s="18" t="s">
        <v>245</v>
      </c>
      <c r="BM1039" s="216" t="s">
        <v>929</v>
      </c>
    </row>
    <row r="1040" spans="1:65" s="13" customFormat="1" ht="11.25">
      <c r="B1040" s="218"/>
      <c r="C1040" s="219"/>
      <c r="D1040" s="220" t="s">
        <v>156</v>
      </c>
      <c r="E1040" s="221" t="s">
        <v>1</v>
      </c>
      <c r="F1040" s="222" t="s">
        <v>157</v>
      </c>
      <c r="G1040" s="219"/>
      <c r="H1040" s="221" t="s">
        <v>1</v>
      </c>
      <c r="I1040" s="223"/>
      <c r="J1040" s="219"/>
      <c r="K1040" s="219"/>
      <c r="L1040" s="224"/>
      <c r="M1040" s="225"/>
      <c r="N1040" s="226"/>
      <c r="O1040" s="226"/>
      <c r="P1040" s="226"/>
      <c r="Q1040" s="226"/>
      <c r="R1040" s="226"/>
      <c r="S1040" s="226"/>
      <c r="T1040" s="227"/>
      <c r="AT1040" s="228" t="s">
        <v>156</v>
      </c>
      <c r="AU1040" s="228" t="s">
        <v>92</v>
      </c>
      <c r="AV1040" s="13" t="s">
        <v>90</v>
      </c>
      <c r="AW1040" s="13" t="s">
        <v>36</v>
      </c>
      <c r="AX1040" s="13" t="s">
        <v>82</v>
      </c>
      <c r="AY1040" s="228" t="s">
        <v>148</v>
      </c>
    </row>
    <row r="1041" spans="1:65" s="13" customFormat="1" ht="11.25">
      <c r="B1041" s="218"/>
      <c r="C1041" s="219"/>
      <c r="D1041" s="220" t="s">
        <v>156</v>
      </c>
      <c r="E1041" s="221" t="s">
        <v>1</v>
      </c>
      <c r="F1041" s="222" t="s">
        <v>792</v>
      </c>
      <c r="G1041" s="219"/>
      <c r="H1041" s="221" t="s">
        <v>1</v>
      </c>
      <c r="I1041" s="223"/>
      <c r="J1041" s="219"/>
      <c r="K1041" s="219"/>
      <c r="L1041" s="224"/>
      <c r="M1041" s="225"/>
      <c r="N1041" s="226"/>
      <c r="O1041" s="226"/>
      <c r="P1041" s="226"/>
      <c r="Q1041" s="226"/>
      <c r="R1041" s="226"/>
      <c r="S1041" s="226"/>
      <c r="T1041" s="227"/>
      <c r="AT1041" s="228" t="s">
        <v>156</v>
      </c>
      <c r="AU1041" s="228" t="s">
        <v>92</v>
      </c>
      <c r="AV1041" s="13" t="s">
        <v>90</v>
      </c>
      <c r="AW1041" s="13" t="s">
        <v>36</v>
      </c>
      <c r="AX1041" s="13" t="s">
        <v>82</v>
      </c>
      <c r="AY1041" s="228" t="s">
        <v>148</v>
      </c>
    </row>
    <row r="1042" spans="1:65" s="13" customFormat="1" ht="11.25">
      <c r="B1042" s="218"/>
      <c r="C1042" s="219"/>
      <c r="D1042" s="220" t="s">
        <v>156</v>
      </c>
      <c r="E1042" s="221" t="s">
        <v>1</v>
      </c>
      <c r="F1042" s="222" t="s">
        <v>793</v>
      </c>
      <c r="G1042" s="219"/>
      <c r="H1042" s="221" t="s">
        <v>1</v>
      </c>
      <c r="I1042" s="223"/>
      <c r="J1042" s="219"/>
      <c r="K1042" s="219"/>
      <c r="L1042" s="224"/>
      <c r="M1042" s="225"/>
      <c r="N1042" s="226"/>
      <c r="O1042" s="226"/>
      <c r="P1042" s="226"/>
      <c r="Q1042" s="226"/>
      <c r="R1042" s="226"/>
      <c r="S1042" s="226"/>
      <c r="T1042" s="227"/>
      <c r="AT1042" s="228" t="s">
        <v>156</v>
      </c>
      <c r="AU1042" s="228" t="s">
        <v>92</v>
      </c>
      <c r="AV1042" s="13" t="s">
        <v>90</v>
      </c>
      <c r="AW1042" s="13" t="s">
        <v>36</v>
      </c>
      <c r="AX1042" s="13" t="s">
        <v>82</v>
      </c>
      <c r="AY1042" s="228" t="s">
        <v>148</v>
      </c>
    </row>
    <row r="1043" spans="1:65" s="14" customFormat="1" ht="11.25">
      <c r="B1043" s="229"/>
      <c r="C1043" s="230"/>
      <c r="D1043" s="220" t="s">
        <v>156</v>
      </c>
      <c r="E1043" s="231" t="s">
        <v>1</v>
      </c>
      <c r="F1043" s="232" t="s">
        <v>930</v>
      </c>
      <c r="G1043" s="230"/>
      <c r="H1043" s="233">
        <v>8</v>
      </c>
      <c r="I1043" s="234"/>
      <c r="J1043" s="230"/>
      <c r="K1043" s="230"/>
      <c r="L1043" s="235"/>
      <c r="M1043" s="236"/>
      <c r="N1043" s="237"/>
      <c r="O1043" s="237"/>
      <c r="P1043" s="237"/>
      <c r="Q1043" s="237"/>
      <c r="R1043" s="237"/>
      <c r="S1043" s="237"/>
      <c r="T1043" s="238"/>
      <c r="AT1043" s="239" t="s">
        <v>156</v>
      </c>
      <c r="AU1043" s="239" t="s">
        <v>92</v>
      </c>
      <c r="AV1043" s="14" t="s">
        <v>92</v>
      </c>
      <c r="AW1043" s="14" t="s">
        <v>36</v>
      </c>
      <c r="AX1043" s="14" t="s">
        <v>82</v>
      </c>
      <c r="AY1043" s="239" t="s">
        <v>148</v>
      </c>
    </row>
    <row r="1044" spans="1:65" s="14" customFormat="1" ht="11.25">
      <c r="B1044" s="229"/>
      <c r="C1044" s="230"/>
      <c r="D1044" s="220" t="s">
        <v>156</v>
      </c>
      <c r="E1044" s="231" t="s">
        <v>1</v>
      </c>
      <c r="F1044" s="232" t="s">
        <v>931</v>
      </c>
      <c r="G1044" s="230"/>
      <c r="H1044" s="233">
        <v>11.25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AT1044" s="239" t="s">
        <v>156</v>
      </c>
      <c r="AU1044" s="239" t="s">
        <v>92</v>
      </c>
      <c r="AV1044" s="14" t="s">
        <v>92</v>
      </c>
      <c r="AW1044" s="14" t="s">
        <v>36</v>
      </c>
      <c r="AX1044" s="14" t="s">
        <v>82</v>
      </c>
      <c r="AY1044" s="239" t="s">
        <v>148</v>
      </c>
    </row>
    <row r="1045" spans="1:65" s="14" customFormat="1" ht="11.25">
      <c r="B1045" s="229"/>
      <c r="C1045" s="230"/>
      <c r="D1045" s="220" t="s">
        <v>156</v>
      </c>
      <c r="E1045" s="231" t="s">
        <v>1</v>
      </c>
      <c r="F1045" s="232" t="s">
        <v>932</v>
      </c>
      <c r="G1045" s="230"/>
      <c r="H1045" s="233">
        <v>6.5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AT1045" s="239" t="s">
        <v>156</v>
      </c>
      <c r="AU1045" s="239" t="s">
        <v>92</v>
      </c>
      <c r="AV1045" s="14" t="s">
        <v>92</v>
      </c>
      <c r="AW1045" s="14" t="s">
        <v>36</v>
      </c>
      <c r="AX1045" s="14" t="s">
        <v>82</v>
      </c>
      <c r="AY1045" s="239" t="s">
        <v>148</v>
      </c>
    </row>
    <row r="1046" spans="1:65" s="14" customFormat="1" ht="11.25">
      <c r="B1046" s="229"/>
      <c r="C1046" s="230"/>
      <c r="D1046" s="220" t="s">
        <v>156</v>
      </c>
      <c r="E1046" s="231" t="s">
        <v>1</v>
      </c>
      <c r="F1046" s="232" t="s">
        <v>933</v>
      </c>
      <c r="G1046" s="230"/>
      <c r="H1046" s="233">
        <v>10</v>
      </c>
      <c r="I1046" s="234"/>
      <c r="J1046" s="230"/>
      <c r="K1046" s="230"/>
      <c r="L1046" s="235"/>
      <c r="M1046" s="236"/>
      <c r="N1046" s="237"/>
      <c r="O1046" s="237"/>
      <c r="P1046" s="237"/>
      <c r="Q1046" s="237"/>
      <c r="R1046" s="237"/>
      <c r="S1046" s="237"/>
      <c r="T1046" s="238"/>
      <c r="AT1046" s="239" t="s">
        <v>156</v>
      </c>
      <c r="AU1046" s="239" t="s">
        <v>92</v>
      </c>
      <c r="AV1046" s="14" t="s">
        <v>92</v>
      </c>
      <c r="AW1046" s="14" t="s">
        <v>36</v>
      </c>
      <c r="AX1046" s="14" t="s">
        <v>82</v>
      </c>
      <c r="AY1046" s="239" t="s">
        <v>148</v>
      </c>
    </row>
    <row r="1047" spans="1:65" s="15" customFormat="1" ht="11.25">
      <c r="B1047" s="240"/>
      <c r="C1047" s="241"/>
      <c r="D1047" s="220" t="s">
        <v>156</v>
      </c>
      <c r="E1047" s="242" t="s">
        <v>1</v>
      </c>
      <c r="F1047" s="243" t="s">
        <v>163</v>
      </c>
      <c r="G1047" s="241"/>
      <c r="H1047" s="244">
        <v>35.75</v>
      </c>
      <c r="I1047" s="245"/>
      <c r="J1047" s="241"/>
      <c r="K1047" s="241"/>
      <c r="L1047" s="246"/>
      <c r="M1047" s="247"/>
      <c r="N1047" s="248"/>
      <c r="O1047" s="248"/>
      <c r="P1047" s="248"/>
      <c r="Q1047" s="248"/>
      <c r="R1047" s="248"/>
      <c r="S1047" s="248"/>
      <c r="T1047" s="249"/>
      <c r="AT1047" s="250" t="s">
        <v>156</v>
      </c>
      <c r="AU1047" s="250" t="s">
        <v>92</v>
      </c>
      <c r="AV1047" s="15" t="s">
        <v>154</v>
      </c>
      <c r="AW1047" s="15" t="s">
        <v>36</v>
      </c>
      <c r="AX1047" s="15" t="s">
        <v>90</v>
      </c>
      <c r="AY1047" s="250" t="s">
        <v>148</v>
      </c>
    </row>
    <row r="1048" spans="1:65" s="2" customFormat="1" ht="24" customHeight="1">
      <c r="A1048" s="35"/>
      <c r="B1048" s="36"/>
      <c r="C1048" s="205" t="s">
        <v>934</v>
      </c>
      <c r="D1048" s="205" t="s">
        <v>150</v>
      </c>
      <c r="E1048" s="206" t="s">
        <v>935</v>
      </c>
      <c r="F1048" s="207" t="s">
        <v>936</v>
      </c>
      <c r="G1048" s="208" t="s">
        <v>97</v>
      </c>
      <c r="H1048" s="209">
        <v>35.75</v>
      </c>
      <c r="I1048" s="210"/>
      <c r="J1048" s="211">
        <f>ROUND(I1048*H1048,2)</f>
        <v>0</v>
      </c>
      <c r="K1048" s="207" t="s">
        <v>1</v>
      </c>
      <c r="L1048" s="40"/>
      <c r="M1048" s="212" t="s">
        <v>1</v>
      </c>
      <c r="N1048" s="213" t="s">
        <v>47</v>
      </c>
      <c r="O1048" s="72"/>
      <c r="P1048" s="214">
        <f>O1048*H1048</f>
        <v>0</v>
      </c>
      <c r="Q1048" s="214">
        <v>1.3999999999999999E-4</v>
      </c>
      <c r="R1048" s="214">
        <f>Q1048*H1048</f>
        <v>5.0049999999999999E-3</v>
      </c>
      <c r="S1048" s="214">
        <v>0</v>
      </c>
      <c r="T1048" s="215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216" t="s">
        <v>245</v>
      </c>
      <c r="AT1048" s="216" t="s">
        <v>150</v>
      </c>
      <c r="AU1048" s="216" t="s">
        <v>92</v>
      </c>
      <c r="AY1048" s="18" t="s">
        <v>148</v>
      </c>
      <c r="BE1048" s="217">
        <f>IF(N1048="základní",J1048,0)</f>
        <v>0</v>
      </c>
      <c r="BF1048" s="217">
        <f>IF(N1048="snížená",J1048,0)</f>
        <v>0</v>
      </c>
      <c r="BG1048" s="217">
        <f>IF(N1048="zákl. přenesená",J1048,0)</f>
        <v>0</v>
      </c>
      <c r="BH1048" s="217">
        <f>IF(N1048="sníž. přenesená",J1048,0)</f>
        <v>0</v>
      </c>
      <c r="BI1048" s="217">
        <f>IF(N1048="nulová",J1048,0)</f>
        <v>0</v>
      </c>
      <c r="BJ1048" s="18" t="s">
        <v>90</v>
      </c>
      <c r="BK1048" s="217">
        <f>ROUND(I1048*H1048,2)</f>
        <v>0</v>
      </c>
      <c r="BL1048" s="18" t="s">
        <v>245</v>
      </c>
      <c r="BM1048" s="216" t="s">
        <v>937</v>
      </c>
    </row>
    <row r="1049" spans="1:65" s="13" customFormat="1" ht="11.25">
      <c r="B1049" s="218"/>
      <c r="C1049" s="219"/>
      <c r="D1049" s="220" t="s">
        <v>156</v>
      </c>
      <c r="E1049" s="221" t="s">
        <v>1</v>
      </c>
      <c r="F1049" s="222" t="s">
        <v>157</v>
      </c>
      <c r="G1049" s="219"/>
      <c r="H1049" s="221" t="s">
        <v>1</v>
      </c>
      <c r="I1049" s="223"/>
      <c r="J1049" s="219"/>
      <c r="K1049" s="219"/>
      <c r="L1049" s="224"/>
      <c r="M1049" s="225"/>
      <c r="N1049" s="226"/>
      <c r="O1049" s="226"/>
      <c r="P1049" s="226"/>
      <c r="Q1049" s="226"/>
      <c r="R1049" s="226"/>
      <c r="S1049" s="226"/>
      <c r="T1049" s="227"/>
      <c r="AT1049" s="228" t="s">
        <v>156</v>
      </c>
      <c r="AU1049" s="228" t="s">
        <v>92</v>
      </c>
      <c r="AV1049" s="13" t="s">
        <v>90</v>
      </c>
      <c r="AW1049" s="13" t="s">
        <v>36</v>
      </c>
      <c r="AX1049" s="13" t="s">
        <v>82</v>
      </c>
      <c r="AY1049" s="228" t="s">
        <v>148</v>
      </c>
    </row>
    <row r="1050" spans="1:65" s="13" customFormat="1" ht="11.25">
      <c r="B1050" s="218"/>
      <c r="C1050" s="219"/>
      <c r="D1050" s="220" t="s">
        <v>156</v>
      </c>
      <c r="E1050" s="221" t="s">
        <v>1</v>
      </c>
      <c r="F1050" s="222" t="s">
        <v>792</v>
      </c>
      <c r="G1050" s="219"/>
      <c r="H1050" s="221" t="s">
        <v>1</v>
      </c>
      <c r="I1050" s="223"/>
      <c r="J1050" s="219"/>
      <c r="K1050" s="219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156</v>
      </c>
      <c r="AU1050" s="228" t="s">
        <v>92</v>
      </c>
      <c r="AV1050" s="13" t="s">
        <v>90</v>
      </c>
      <c r="AW1050" s="13" t="s">
        <v>36</v>
      </c>
      <c r="AX1050" s="13" t="s">
        <v>82</v>
      </c>
      <c r="AY1050" s="228" t="s">
        <v>148</v>
      </c>
    </row>
    <row r="1051" spans="1:65" s="13" customFormat="1" ht="11.25">
      <c r="B1051" s="218"/>
      <c r="C1051" s="219"/>
      <c r="D1051" s="220" t="s">
        <v>156</v>
      </c>
      <c r="E1051" s="221" t="s">
        <v>1</v>
      </c>
      <c r="F1051" s="222" t="s">
        <v>793</v>
      </c>
      <c r="G1051" s="219"/>
      <c r="H1051" s="221" t="s">
        <v>1</v>
      </c>
      <c r="I1051" s="223"/>
      <c r="J1051" s="219"/>
      <c r="K1051" s="219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156</v>
      </c>
      <c r="AU1051" s="228" t="s">
        <v>92</v>
      </c>
      <c r="AV1051" s="13" t="s">
        <v>90</v>
      </c>
      <c r="AW1051" s="13" t="s">
        <v>36</v>
      </c>
      <c r="AX1051" s="13" t="s">
        <v>82</v>
      </c>
      <c r="AY1051" s="228" t="s">
        <v>148</v>
      </c>
    </row>
    <row r="1052" spans="1:65" s="14" customFormat="1" ht="11.25">
      <c r="B1052" s="229"/>
      <c r="C1052" s="230"/>
      <c r="D1052" s="220" t="s">
        <v>156</v>
      </c>
      <c r="E1052" s="231" t="s">
        <v>1</v>
      </c>
      <c r="F1052" s="232" t="s">
        <v>930</v>
      </c>
      <c r="G1052" s="230"/>
      <c r="H1052" s="233">
        <v>8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AT1052" s="239" t="s">
        <v>156</v>
      </c>
      <c r="AU1052" s="239" t="s">
        <v>92</v>
      </c>
      <c r="AV1052" s="14" t="s">
        <v>92</v>
      </c>
      <c r="AW1052" s="14" t="s">
        <v>36</v>
      </c>
      <c r="AX1052" s="14" t="s">
        <v>82</v>
      </c>
      <c r="AY1052" s="239" t="s">
        <v>148</v>
      </c>
    </row>
    <row r="1053" spans="1:65" s="14" customFormat="1" ht="11.25">
      <c r="B1053" s="229"/>
      <c r="C1053" s="230"/>
      <c r="D1053" s="220" t="s">
        <v>156</v>
      </c>
      <c r="E1053" s="231" t="s">
        <v>1</v>
      </c>
      <c r="F1053" s="232" t="s">
        <v>931</v>
      </c>
      <c r="G1053" s="230"/>
      <c r="H1053" s="233">
        <v>11.25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156</v>
      </c>
      <c r="AU1053" s="239" t="s">
        <v>92</v>
      </c>
      <c r="AV1053" s="14" t="s">
        <v>92</v>
      </c>
      <c r="AW1053" s="14" t="s">
        <v>36</v>
      </c>
      <c r="AX1053" s="14" t="s">
        <v>82</v>
      </c>
      <c r="AY1053" s="239" t="s">
        <v>148</v>
      </c>
    </row>
    <row r="1054" spans="1:65" s="14" customFormat="1" ht="11.25">
      <c r="B1054" s="229"/>
      <c r="C1054" s="230"/>
      <c r="D1054" s="220" t="s">
        <v>156</v>
      </c>
      <c r="E1054" s="231" t="s">
        <v>1</v>
      </c>
      <c r="F1054" s="232" t="s">
        <v>932</v>
      </c>
      <c r="G1054" s="230"/>
      <c r="H1054" s="233">
        <v>6.5</v>
      </c>
      <c r="I1054" s="234"/>
      <c r="J1054" s="230"/>
      <c r="K1054" s="230"/>
      <c r="L1054" s="235"/>
      <c r="M1054" s="236"/>
      <c r="N1054" s="237"/>
      <c r="O1054" s="237"/>
      <c r="P1054" s="237"/>
      <c r="Q1054" s="237"/>
      <c r="R1054" s="237"/>
      <c r="S1054" s="237"/>
      <c r="T1054" s="238"/>
      <c r="AT1054" s="239" t="s">
        <v>156</v>
      </c>
      <c r="AU1054" s="239" t="s">
        <v>92</v>
      </c>
      <c r="AV1054" s="14" t="s">
        <v>92</v>
      </c>
      <c r="AW1054" s="14" t="s">
        <v>36</v>
      </c>
      <c r="AX1054" s="14" t="s">
        <v>82</v>
      </c>
      <c r="AY1054" s="239" t="s">
        <v>148</v>
      </c>
    </row>
    <row r="1055" spans="1:65" s="14" customFormat="1" ht="11.25">
      <c r="B1055" s="229"/>
      <c r="C1055" s="230"/>
      <c r="D1055" s="220" t="s">
        <v>156</v>
      </c>
      <c r="E1055" s="231" t="s">
        <v>1</v>
      </c>
      <c r="F1055" s="232" t="s">
        <v>933</v>
      </c>
      <c r="G1055" s="230"/>
      <c r="H1055" s="233">
        <v>10</v>
      </c>
      <c r="I1055" s="234"/>
      <c r="J1055" s="230"/>
      <c r="K1055" s="230"/>
      <c r="L1055" s="235"/>
      <c r="M1055" s="236"/>
      <c r="N1055" s="237"/>
      <c r="O1055" s="237"/>
      <c r="P1055" s="237"/>
      <c r="Q1055" s="237"/>
      <c r="R1055" s="237"/>
      <c r="S1055" s="237"/>
      <c r="T1055" s="238"/>
      <c r="AT1055" s="239" t="s">
        <v>156</v>
      </c>
      <c r="AU1055" s="239" t="s">
        <v>92</v>
      </c>
      <c r="AV1055" s="14" t="s">
        <v>92</v>
      </c>
      <c r="AW1055" s="14" t="s">
        <v>36</v>
      </c>
      <c r="AX1055" s="14" t="s">
        <v>82</v>
      </c>
      <c r="AY1055" s="239" t="s">
        <v>148</v>
      </c>
    </row>
    <row r="1056" spans="1:65" s="15" customFormat="1" ht="11.25">
      <c r="B1056" s="240"/>
      <c r="C1056" s="241"/>
      <c r="D1056" s="220" t="s">
        <v>156</v>
      </c>
      <c r="E1056" s="242" t="s">
        <v>1</v>
      </c>
      <c r="F1056" s="243" t="s">
        <v>163</v>
      </c>
      <c r="G1056" s="241"/>
      <c r="H1056" s="244">
        <v>35.75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AT1056" s="250" t="s">
        <v>156</v>
      </c>
      <c r="AU1056" s="250" t="s">
        <v>92</v>
      </c>
      <c r="AV1056" s="15" t="s">
        <v>154</v>
      </c>
      <c r="AW1056" s="15" t="s">
        <v>36</v>
      </c>
      <c r="AX1056" s="15" t="s">
        <v>90</v>
      </c>
      <c r="AY1056" s="250" t="s">
        <v>148</v>
      </c>
    </row>
    <row r="1057" spans="1:65" s="2" customFormat="1" ht="24" customHeight="1">
      <c r="A1057" s="35"/>
      <c r="B1057" s="36"/>
      <c r="C1057" s="205" t="s">
        <v>938</v>
      </c>
      <c r="D1057" s="205" t="s">
        <v>150</v>
      </c>
      <c r="E1057" s="206" t="s">
        <v>939</v>
      </c>
      <c r="F1057" s="207" t="s">
        <v>940</v>
      </c>
      <c r="G1057" s="208" t="s">
        <v>97</v>
      </c>
      <c r="H1057" s="209">
        <v>35.75</v>
      </c>
      <c r="I1057" s="210"/>
      <c r="J1057" s="211">
        <f>ROUND(I1057*H1057,2)</f>
        <v>0</v>
      </c>
      <c r="K1057" s="207" t="s">
        <v>153</v>
      </c>
      <c r="L1057" s="40"/>
      <c r="M1057" s="212" t="s">
        <v>1</v>
      </c>
      <c r="N1057" s="213" t="s">
        <v>47</v>
      </c>
      <c r="O1057" s="72"/>
      <c r="P1057" s="214">
        <f>O1057*H1057</f>
        <v>0</v>
      </c>
      <c r="Q1057" s="214">
        <v>1.2999999999999999E-4</v>
      </c>
      <c r="R1057" s="214">
        <f>Q1057*H1057</f>
        <v>4.6474999999999997E-3</v>
      </c>
      <c r="S1057" s="214">
        <v>0</v>
      </c>
      <c r="T1057" s="215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216" t="s">
        <v>245</v>
      </c>
      <c r="AT1057" s="216" t="s">
        <v>150</v>
      </c>
      <c r="AU1057" s="216" t="s">
        <v>92</v>
      </c>
      <c r="AY1057" s="18" t="s">
        <v>148</v>
      </c>
      <c r="BE1057" s="217">
        <f>IF(N1057="základní",J1057,0)</f>
        <v>0</v>
      </c>
      <c r="BF1057" s="217">
        <f>IF(N1057="snížená",J1057,0)</f>
        <v>0</v>
      </c>
      <c r="BG1057" s="217">
        <f>IF(N1057="zákl. přenesená",J1057,0)</f>
        <v>0</v>
      </c>
      <c r="BH1057" s="217">
        <f>IF(N1057="sníž. přenesená",J1057,0)</f>
        <v>0</v>
      </c>
      <c r="BI1057" s="217">
        <f>IF(N1057="nulová",J1057,0)</f>
        <v>0</v>
      </c>
      <c r="BJ1057" s="18" t="s">
        <v>90</v>
      </c>
      <c r="BK1057" s="217">
        <f>ROUND(I1057*H1057,2)</f>
        <v>0</v>
      </c>
      <c r="BL1057" s="18" t="s">
        <v>245</v>
      </c>
      <c r="BM1057" s="216" t="s">
        <v>941</v>
      </c>
    </row>
    <row r="1058" spans="1:65" s="13" customFormat="1" ht="11.25">
      <c r="B1058" s="218"/>
      <c r="C1058" s="219"/>
      <c r="D1058" s="220" t="s">
        <v>156</v>
      </c>
      <c r="E1058" s="221" t="s">
        <v>1</v>
      </c>
      <c r="F1058" s="222" t="s">
        <v>157</v>
      </c>
      <c r="G1058" s="219"/>
      <c r="H1058" s="221" t="s">
        <v>1</v>
      </c>
      <c r="I1058" s="223"/>
      <c r="J1058" s="219"/>
      <c r="K1058" s="219"/>
      <c r="L1058" s="224"/>
      <c r="M1058" s="225"/>
      <c r="N1058" s="226"/>
      <c r="O1058" s="226"/>
      <c r="P1058" s="226"/>
      <c r="Q1058" s="226"/>
      <c r="R1058" s="226"/>
      <c r="S1058" s="226"/>
      <c r="T1058" s="227"/>
      <c r="AT1058" s="228" t="s">
        <v>156</v>
      </c>
      <c r="AU1058" s="228" t="s">
        <v>92</v>
      </c>
      <c r="AV1058" s="13" t="s">
        <v>90</v>
      </c>
      <c r="AW1058" s="13" t="s">
        <v>36</v>
      </c>
      <c r="AX1058" s="13" t="s">
        <v>82</v>
      </c>
      <c r="AY1058" s="228" t="s">
        <v>148</v>
      </c>
    </row>
    <row r="1059" spans="1:65" s="13" customFormat="1" ht="11.25">
      <c r="B1059" s="218"/>
      <c r="C1059" s="219"/>
      <c r="D1059" s="220" t="s">
        <v>156</v>
      </c>
      <c r="E1059" s="221" t="s">
        <v>1</v>
      </c>
      <c r="F1059" s="222" t="s">
        <v>792</v>
      </c>
      <c r="G1059" s="219"/>
      <c r="H1059" s="221" t="s">
        <v>1</v>
      </c>
      <c r="I1059" s="223"/>
      <c r="J1059" s="219"/>
      <c r="K1059" s="219"/>
      <c r="L1059" s="224"/>
      <c r="M1059" s="225"/>
      <c r="N1059" s="226"/>
      <c r="O1059" s="226"/>
      <c r="P1059" s="226"/>
      <c r="Q1059" s="226"/>
      <c r="R1059" s="226"/>
      <c r="S1059" s="226"/>
      <c r="T1059" s="227"/>
      <c r="AT1059" s="228" t="s">
        <v>156</v>
      </c>
      <c r="AU1059" s="228" t="s">
        <v>92</v>
      </c>
      <c r="AV1059" s="13" t="s">
        <v>90</v>
      </c>
      <c r="AW1059" s="13" t="s">
        <v>36</v>
      </c>
      <c r="AX1059" s="13" t="s">
        <v>82</v>
      </c>
      <c r="AY1059" s="228" t="s">
        <v>148</v>
      </c>
    </row>
    <row r="1060" spans="1:65" s="13" customFormat="1" ht="11.25">
      <c r="B1060" s="218"/>
      <c r="C1060" s="219"/>
      <c r="D1060" s="220" t="s">
        <v>156</v>
      </c>
      <c r="E1060" s="221" t="s">
        <v>1</v>
      </c>
      <c r="F1060" s="222" t="s">
        <v>793</v>
      </c>
      <c r="G1060" s="219"/>
      <c r="H1060" s="221" t="s">
        <v>1</v>
      </c>
      <c r="I1060" s="223"/>
      <c r="J1060" s="219"/>
      <c r="K1060" s="219"/>
      <c r="L1060" s="224"/>
      <c r="M1060" s="225"/>
      <c r="N1060" s="226"/>
      <c r="O1060" s="226"/>
      <c r="P1060" s="226"/>
      <c r="Q1060" s="226"/>
      <c r="R1060" s="226"/>
      <c r="S1060" s="226"/>
      <c r="T1060" s="227"/>
      <c r="AT1060" s="228" t="s">
        <v>156</v>
      </c>
      <c r="AU1060" s="228" t="s">
        <v>92</v>
      </c>
      <c r="AV1060" s="13" t="s">
        <v>90</v>
      </c>
      <c r="AW1060" s="13" t="s">
        <v>36</v>
      </c>
      <c r="AX1060" s="13" t="s">
        <v>82</v>
      </c>
      <c r="AY1060" s="228" t="s">
        <v>148</v>
      </c>
    </row>
    <row r="1061" spans="1:65" s="14" customFormat="1" ht="11.25">
      <c r="B1061" s="229"/>
      <c r="C1061" s="230"/>
      <c r="D1061" s="220" t="s">
        <v>156</v>
      </c>
      <c r="E1061" s="231" t="s">
        <v>1</v>
      </c>
      <c r="F1061" s="232" t="s">
        <v>930</v>
      </c>
      <c r="G1061" s="230"/>
      <c r="H1061" s="233">
        <v>8</v>
      </c>
      <c r="I1061" s="234"/>
      <c r="J1061" s="230"/>
      <c r="K1061" s="230"/>
      <c r="L1061" s="235"/>
      <c r="M1061" s="236"/>
      <c r="N1061" s="237"/>
      <c r="O1061" s="237"/>
      <c r="P1061" s="237"/>
      <c r="Q1061" s="237"/>
      <c r="R1061" s="237"/>
      <c r="S1061" s="237"/>
      <c r="T1061" s="238"/>
      <c r="AT1061" s="239" t="s">
        <v>156</v>
      </c>
      <c r="AU1061" s="239" t="s">
        <v>92</v>
      </c>
      <c r="AV1061" s="14" t="s">
        <v>92</v>
      </c>
      <c r="AW1061" s="14" t="s">
        <v>36</v>
      </c>
      <c r="AX1061" s="14" t="s">
        <v>82</v>
      </c>
      <c r="AY1061" s="239" t="s">
        <v>148</v>
      </c>
    </row>
    <row r="1062" spans="1:65" s="14" customFormat="1" ht="11.25">
      <c r="B1062" s="229"/>
      <c r="C1062" s="230"/>
      <c r="D1062" s="220" t="s">
        <v>156</v>
      </c>
      <c r="E1062" s="231" t="s">
        <v>1</v>
      </c>
      <c r="F1062" s="232" t="s">
        <v>931</v>
      </c>
      <c r="G1062" s="230"/>
      <c r="H1062" s="233">
        <v>11.25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156</v>
      </c>
      <c r="AU1062" s="239" t="s">
        <v>92</v>
      </c>
      <c r="AV1062" s="14" t="s">
        <v>92</v>
      </c>
      <c r="AW1062" s="14" t="s">
        <v>36</v>
      </c>
      <c r="AX1062" s="14" t="s">
        <v>82</v>
      </c>
      <c r="AY1062" s="239" t="s">
        <v>148</v>
      </c>
    </row>
    <row r="1063" spans="1:65" s="14" customFormat="1" ht="11.25">
      <c r="B1063" s="229"/>
      <c r="C1063" s="230"/>
      <c r="D1063" s="220" t="s">
        <v>156</v>
      </c>
      <c r="E1063" s="231" t="s">
        <v>1</v>
      </c>
      <c r="F1063" s="232" t="s">
        <v>932</v>
      </c>
      <c r="G1063" s="230"/>
      <c r="H1063" s="233">
        <v>6.5</v>
      </c>
      <c r="I1063" s="234"/>
      <c r="J1063" s="230"/>
      <c r="K1063" s="230"/>
      <c r="L1063" s="235"/>
      <c r="M1063" s="236"/>
      <c r="N1063" s="237"/>
      <c r="O1063" s="237"/>
      <c r="P1063" s="237"/>
      <c r="Q1063" s="237"/>
      <c r="R1063" s="237"/>
      <c r="S1063" s="237"/>
      <c r="T1063" s="238"/>
      <c r="AT1063" s="239" t="s">
        <v>156</v>
      </c>
      <c r="AU1063" s="239" t="s">
        <v>92</v>
      </c>
      <c r="AV1063" s="14" t="s">
        <v>92</v>
      </c>
      <c r="AW1063" s="14" t="s">
        <v>36</v>
      </c>
      <c r="AX1063" s="14" t="s">
        <v>82</v>
      </c>
      <c r="AY1063" s="239" t="s">
        <v>148</v>
      </c>
    </row>
    <row r="1064" spans="1:65" s="14" customFormat="1" ht="11.25">
      <c r="B1064" s="229"/>
      <c r="C1064" s="230"/>
      <c r="D1064" s="220" t="s">
        <v>156</v>
      </c>
      <c r="E1064" s="231" t="s">
        <v>1</v>
      </c>
      <c r="F1064" s="232" t="s">
        <v>933</v>
      </c>
      <c r="G1064" s="230"/>
      <c r="H1064" s="233">
        <v>10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AT1064" s="239" t="s">
        <v>156</v>
      </c>
      <c r="AU1064" s="239" t="s">
        <v>92</v>
      </c>
      <c r="AV1064" s="14" t="s">
        <v>92</v>
      </c>
      <c r="AW1064" s="14" t="s">
        <v>36</v>
      </c>
      <c r="AX1064" s="14" t="s">
        <v>82</v>
      </c>
      <c r="AY1064" s="239" t="s">
        <v>148</v>
      </c>
    </row>
    <row r="1065" spans="1:65" s="15" customFormat="1" ht="11.25">
      <c r="B1065" s="240"/>
      <c r="C1065" s="241"/>
      <c r="D1065" s="220" t="s">
        <v>156</v>
      </c>
      <c r="E1065" s="242" t="s">
        <v>1</v>
      </c>
      <c r="F1065" s="243" t="s">
        <v>163</v>
      </c>
      <c r="G1065" s="241"/>
      <c r="H1065" s="244">
        <v>35.75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AT1065" s="250" t="s">
        <v>156</v>
      </c>
      <c r="AU1065" s="250" t="s">
        <v>92</v>
      </c>
      <c r="AV1065" s="15" t="s">
        <v>154</v>
      </c>
      <c r="AW1065" s="15" t="s">
        <v>36</v>
      </c>
      <c r="AX1065" s="15" t="s">
        <v>90</v>
      </c>
      <c r="AY1065" s="250" t="s">
        <v>148</v>
      </c>
    </row>
    <row r="1066" spans="1:65" s="2" customFormat="1" ht="24" customHeight="1">
      <c r="A1066" s="35"/>
      <c r="B1066" s="36"/>
      <c r="C1066" s="205" t="s">
        <v>942</v>
      </c>
      <c r="D1066" s="205" t="s">
        <v>150</v>
      </c>
      <c r="E1066" s="206" t="s">
        <v>943</v>
      </c>
      <c r="F1066" s="207" t="s">
        <v>944</v>
      </c>
      <c r="G1066" s="208" t="s">
        <v>97</v>
      </c>
      <c r="H1066" s="209">
        <v>35.75</v>
      </c>
      <c r="I1066" s="210"/>
      <c r="J1066" s="211">
        <f>ROUND(I1066*H1066,2)</f>
        <v>0</v>
      </c>
      <c r="K1066" s="207" t="s">
        <v>153</v>
      </c>
      <c r="L1066" s="40"/>
      <c r="M1066" s="212" t="s">
        <v>1</v>
      </c>
      <c r="N1066" s="213" t="s">
        <v>47</v>
      </c>
      <c r="O1066" s="72"/>
      <c r="P1066" s="214">
        <f>O1066*H1066</f>
        <v>0</v>
      </c>
      <c r="Q1066" s="214">
        <v>1.2999999999999999E-4</v>
      </c>
      <c r="R1066" s="214">
        <f>Q1066*H1066</f>
        <v>4.6474999999999997E-3</v>
      </c>
      <c r="S1066" s="214">
        <v>0</v>
      </c>
      <c r="T1066" s="215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16" t="s">
        <v>245</v>
      </c>
      <c r="AT1066" s="216" t="s">
        <v>150</v>
      </c>
      <c r="AU1066" s="216" t="s">
        <v>92</v>
      </c>
      <c r="AY1066" s="18" t="s">
        <v>148</v>
      </c>
      <c r="BE1066" s="217">
        <f>IF(N1066="základní",J1066,0)</f>
        <v>0</v>
      </c>
      <c r="BF1066" s="217">
        <f>IF(N1066="snížená",J1066,0)</f>
        <v>0</v>
      </c>
      <c r="BG1066" s="217">
        <f>IF(N1066="zákl. přenesená",J1066,0)</f>
        <v>0</v>
      </c>
      <c r="BH1066" s="217">
        <f>IF(N1066="sníž. přenesená",J1066,0)</f>
        <v>0</v>
      </c>
      <c r="BI1066" s="217">
        <f>IF(N1066="nulová",J1066,0)</f>
        <v>0</v>
      </c>
      <c r="BJ1066" s="18" t="s">
        <v>90</v>
      </c>
      <c r="BK1066" s="217">
        <f>ROUND(I1066*H1066,2)</f>
        <v>0</v>
      </c>
      <c r="BL1066" s="18" t="s">
        <v>245</v>
      </c>
      <c r="BM1066" s="216" t="s">
        <v>945</v>
      </c>
    </row>
    <row r="1067" spans="1:65" s="13" customFormat="1" ht="11.25">
      <c r="B1067" s="218"/>
      <c r="C1067" s="219"/>
      <c r="D1067" s="220" t="s">
        <v>156</v>
      </c>
      <c r="E1067" s="221" t="s">
        <v>1</v>
      </c>
      <c r="F1067" s="222" t="s">
        <v>157</v>
      </c>
      <c r="G1067" s="219"/>
      <c r="H1067" s="221" t="s">
        <v>1</v>
      </c>
      <c r="I1067" s="223"/>
      <c r="J1067" s="219"/>
      <c r="K1067" s="219"/>
      <c r="L1067" s="224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156</v>
      </c>
      <c r="AU1067" s="228" t="s">
        <v>92</v>
      </c>
      <c r="AV1067" s="13" t="s">
        <v>90</v>
      </c>
      <c r="AW1067" s="13" t="s">
        <v>36</v>
      </c>
      <c r="AX1067" s="13" t="s">
        <v>82</v>
      </c>
      <c r="AY1067" s="228" t="s">
        <v>148</v>
      </c>
    </row>
    <row r="1068" spans="1:65" s="13" customFormat="1" ht="11.25">
      <c r="B1068" s="218"/>
      <c r="C1068" s="219"/>
      <c r="D1068" s="220" t="s">
        <v>156</v>
      </c>
      <c r="E1068" s="221" t="s">
        <v>1</v>
      </c>
      <c r="F1068" s="222" t="s">
        <v>792</v>
      </c>
      <c r="G1068" s="219"/>
      <c r="H1068" s="221" t="s">
        <v>1</v>
      </c>
      <c r="I1068" s="223"/>
      <c r="J1068" s="219"/>
      <c r="K1068" s="219"/>
      <c r="L1068" s="224"/>
      <c r="M1068" s="225"/>
      <c r="N1068" s="226"/>
      <c r="O1068" s="226"/>
      <c r="P1068" s="226"/>
      <c r="Q1068" s="226"/>
      <c r="R1068" s="226"/>
      <c r="S1068" s="226"/>
      <c r="T1068" s="227"/>
      <c r="AT1068" s="228" t="s">
        <v>156</v>
      </c>
      <c r="AU1068" s="228" t="s">
        <v>92</v>
      </c>
      <c r="AV1068" s="13" t="s">
        <v>90</v>
      </c>
      <c r="AW1068" s="13" t="s">
        <v>36</v>
      </c>
      <c r="AX1068" s="13" t="s">
        <v>82</v>
      </c>
      <c r="AY1068" s="228" t="s">
        <v>148</v>
      </c>
    </row>
    <row r="1069" spans="1:65" s="13" customFormat="1" ht="11.25">
      <c r="B1069" s="218"/>
      <c r="C1069" s="219"/>
      <c r="D1069" s="220" t="s">
        <v>156</v>
      </c>
      <c r="E1069" s="221" t="s">
        <v>1</v>
      </c>
      <c r="F1069" s="222" t="s">
        <v>793</v>
      </c>
      <c r="G1069" s="219"/>
      <c r="H1069" s="221" t="s">
        <v>1</v>
      </c>
      <c r="I1069" s="223"/>
      <c r="J1069" s="219"/>
      <c r="K1069" s="219"/>
      <c r="L1069" s="224"/>
      <c r="M1069" s="225"/>
      <c r="N1069" s="226"/>
      <c r="O1069" s="226"/>
      <c r="P1069" s="226"/>
      <c r="Q1069" s="226"/>
      <c r="R1069" s="226"/>
      <c r="S1069" s="226"/>
      <c r="T1069" s="227"/>
      <c r="AT1069" s="228" t="s">
        <v>156</v>
      </c>
      <c r="AU1069" s="228" t="s">
        <v>92</v>
      </c>
      <c r="AV1069" s="13" t="s">
        <v>90</v>
      </c>
      <c r="AW1069" s="13" t="s">
        <v>36</v>
      </c>
      <c r="AX1069" s="13" t="s">
        <v>82</v>
      </c>
      <c r="AY1069" s="228" t="s">
        <v>148</v>
      </c>
    </row>
    <row r="1070" spans="1:65" s="14" customFormat="1" ht="11.25">
      <c r="B1070" s="229"/>
      <c r="C1070" s="230"/>
      <c r="D1070" s="220" t="s">
        <v>156</v>
      </c>
      <c r="E1070" s="231" t="s">
        <v>1</v>
      </c>
      <c r="F1070" s="232" t="s">
        <v>930</v>
      </c>
      <c r="G1070" s="230"/>
      <c r="H1070" s="233">
        <v>8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AT1070" s="239" t="s">
        <v>156</v>
      </c>
      <c r="AU1070" s="239" t="s">
        <v>92</v>
      </c>
      <c r="AV1070" s="14" t="s">
        <v>92</v>
      </c>
      <c r="AW1070" s="14" t="s">
        <v>36</v>
      </c>
      <c r="AX1070" s="14" t="s">
        <v>82</v>
      </c>
      <c r="AY1070" s="239" t="s">
        <v>148</v>
      </c>
    </row>
    <row r="1071" spans="1:65" s="14" customFormat="1" ht="11.25">
      <c r="B1071" s="229"/>
      <c r="C1071" s="230"/>
      <c r="D1071" s="220" t="s">
        <v>156</v>
      </c>
      <c r="E1071" s="231" t="s">
        <v>1</v>
      </c>
      <c r="F1071" s="232" t="s">
        <v>931</v>
      </c>
      <c r="G1071" s="230"/>
      <c r="H1071" s="233">
        <v>11.25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AT1071" s="239" t="s">
        <v>156</v>
      </c>
      <c r="AU1071" s="239" t="s">
        <v>92</v>
      </c>
      <c r="AV1071" s="14" t="s">
        <v>92</v>
      </c>
      <c r="AW1071" s="14" t="s">
        <v>36</v>
      </c>
      <c r="AX1071" s="14" t="s">
        <v>82</v>
      </c>
      <c r="AY1071" s="239" t="s">
        <v>148</v>
      </c>
    </row>
    <row r="1072" spans="1:65" s="14" customFormat="1" ht="11.25">
      <c r="B1072" s="229"/>
      <c r="C1072" s="230"/>
      <c r="D1072" s="220" t="s">
        <v>156</v>
      </c>
      <c r="E1072" s="231" t="s">
        <v>1</v>
      </c>
      <c r="F1072" s="232" t="s">
        <v>932</v>
      </c>
      <c r="G1072" s="230"/>
      <c r="H1072" s="233">
        <v>6.5</v>
      </c>
      <c r="I1072" s="234"/>
      <c r="J1072" s="230"/>
      <c r="K1072" s="230"/>
      <c r="L1072" s="235"/>
      <c r="M1072" s="236"/>
      <c r="N1072" s="237"/>
      <c r="O1072" s="237"/>
      <c r="P1072" s="237"/>
      <c r="Q1072" s="237"/>
      <c r="R1072" s="237"/>
      <c r="S1072" s="237"/>
      <c r="T1072" s="238"/>
      <c r="AT1072" s="239" t="s">
        <v>156</v>
      </c>
      <c r="AU1072" s="239" t="s">
        <v>92</v>
      </c>
      <c r="AV1072" s="14" t="s">
        <v>92</v>
      </c>
      <c r="AW1072" s="14" t="s">
        <v>36</v>
      </c>
      <c r="AX1072" s="14" t="s">
        <v>82</v>
      </c>
      <c r="AY1072" s="239" t="s">
        <v>148</v>
      </c>
    </row>
    <row r="1073" spans="1:65" s="14" customFormat="1" ht="11.25">
      <c r="B1073" s="229"/>
      <c r="C1073" s="230"/>
      <c r="D1073" s="220" t="s">
        <v>156</v>
      </c>
      <c r="E1073" s="231" t="s">
        <v>1</v>
      </c>
      <c r="F1073" s="232" t="s">
        <v>933</v>
      </c>
      <c r="G1073" s="230"/>
      <c r="H1073" s="233">
        <v>10</v>
      </c>
      <c r="I1073" s="234"/>
      <c r="J1073" s="230"/>
      <c r="K1073" s="230"/>
      <c r="L1073" s="235"/>
      <c r="M1073" s="236"/>
      <c r="N1073" s="237"/>
      <c r="O1073" s="237"/>
      <c r="P1073" s="237"/>
      <c r="Q1073" s="237"/>
      <c r="R1073" s="237"/>
      <c r="S1073" s="237"/>
      <c r="T1073" s="238"/>
      <c r="AT1073" s="239" t="s">
        <v>156</v>
      </c>
      <c r="AU1073" s="239" t="s">
        <v>92</v>
      </c>
      <c r="AV1073" s="14" t="s">
        <v>92</v>
      </c>
      <c r="AW1073" s="14" t="s">
        <v>36</v>
      </c>
      <c r="AX1073" s="14" t="s">
        <v>82</v>
      </c>
      <c r="AY1073" s="239" t="s">
        <v>148</v>
      </c>
    </row>
    <row r="1074" spans="1:65" s="15" customFormat="1" ht="11.25">
      <c r="B1074" s="240"/>
      <c r="C1074" s="241"/>
      <c r="D1074" s="220" t="s">
        <v>156</v>
      </c>
      <c r="E1074" s="242" t="s">
        <v>1</v>
      </c>
      <c r="F1074" s="243" t="s">
        <v>163</v>
      </c>
      <c r="G1074" s="241"/>
      <c r="H1074" s="244">
        <v>35.75</v>
      </c>
      <c r="I1074" s="245"/>
      <c r="J1074" s="241"/>
      <c r="K1074" s="241"/>
      <c r="L1074" s="246"/>
      <c r="M1074" s="247"/>
      <c r="N1074" s="248"/>
      <c r="O1074" s="248"/>
      <c r="P1074" s="248"/>
      <c r="Q1074" s="248"/>
      <c r="R1074" s="248"/>
      <c r="S1074" s="248"/>
      <c r="T1074" s="249"/>
      <c r="AT1074" s="250" t="s">
        <v>156</v>
      </c>
      <c r="AU1074" s="250" t="s">
        <v>92</v>
      </c>
      <c r="AV1074" s="15" t="s">
        <v>154</v>
      </c>
      <c r="AW1074" s="15" t="s">
        <v>36</v>
      </c>
      <c r="AX1074" s="15" t="s">
        <v>90</v>
      </c>
      <c r="AY1074" s="250" t="s">
        <v>148</v>
      </c>
    </row>
    <row r="1075" spans="1:65" s="12" customFormat="1" ht="22.9" customHeight="1">
      <c r="B1075" s="189"/>
      <c r="C1075" s="190"/>
      <c r="D1075" s="191" t="s">
        <v>81</v>
      </c>
      <c r="E1075" s="203" t="s">
        <v>946</v>
      </c>
      <c r="F1075" s="203" t="s">
        <v>947</v>
      </c>
      <c r="G1075" s="190"/>
      <c r="H1075" s="190"/>
      <c r="I1075" s="193"/>
      <c r="J1075" s="204">
        <f>BK1075</f>
        <v>0</v>
      </c>
      <c r="K1075" s="190"/>
      <c r="L1075" s="195"/>
      <c r="M1075" s="196"/>
      <c r="N1075" s="197"/>
      <c r="O1075" s="197"/>
      <c r="P1075" s="198">
        <f>SUM(P1076:P1094)</f>
        <v>0</v>
      </c>
      <c r="Q1075" s="197"/>
      <c r="R1075" s="198">
        <f>SUM(R1076:R1094)</f>
        <v>1.9180379999999997E-2</v>
      </c>
      <c r="S1075" s="197"/>
      <c r="T1075" s="199">
        <f>SUM(T1076:T1094)</f>
        <v>0</v>
      </c>
      <c r="AR1075" s="200" t="s">
        <v>92</v>
      </c>
      <c r="AT1075" s="201" t="s">
        <v>81</v>
      </c>
      <c r="AU1075" s="201" t="s">
        <v>90</v>
      </c>
      <c r="AY1075" s="200" t="s">
        <v>148</v>
      </c>
      <c r="BK1075" s="202">
        <f>SUM(BK1076:BK1094)</f>
        <v>0</v>
      </c>
    </row>
    <row r="1076" spans="1:65" s="2" customFormat="1" ht="16.5" customHeight="1">
      <c r="A1076" s="35"/>
      <c r="B1076" s="36"/>
      <c r="C1076" s="205" t="s">
        <v>948</v>
      </c>
      <c r="D1076" s="205" t="s">
        <v>150</v>
      </c>
      <c r="E1076" s="206" t="s">
        <v>949</v>
      </c>
      <c r="F1076" s="207" t="s">
        <v>950</v>
      </c>
      <c r="G1076" s="208" t="s">
        <v>97</v>
      </c>
      <c r="H1076" s="209">
        <v>9</v>
      </c>
      <c r="I1076" s="210"/>
      <c r="J1076" s="211">
        <f>ROUND(I1076*H1076,2)</f>
        <v>0</v>
      </c>
      <c r="K1076" s="207" t="s">
        <v>153</v>
      </c>
      <c r="L1076" s="40"/>
      <c r="M1076" s="212" t="s">
        <v>1</v>
      </c>
      <c r="N1076" s="213" t="s">
        <v>47</v>
      </c>
      <c r="O1076" s="72"/>
      <c r="P1076" s="214">
        <f>O1076*H1076</f>
        <v>0</v>
      </c>
      <c r="Q1076" s="214">
        <v>0</v>
      </c>
      <c r="R1076" s="214">
        <f>Q1076*H1076</f>
        <v>0</v>
      </c>
      <c r="S1076" s="214">
        <v>0</v>
      </c>
      <c r="T1076" s="215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16" t="s">
        <v>245</v>
      </c>
      <c r="AT1076" s="216" t="s">
        <v>150</v>
      </c>
      <c r="AU1076" s="216" t="s">
        <v>92</v>
      </c>
      <c r="AY1076" s="18" t="s">
        <v>148</v>
      </c>
      <c r="BE1076" s="217">
        <f>IF(N1076="základní",J1076,0)</f>
        <v>0</v>
      </c>
      <c r="BF1076" s="217">
        <f>IF(N1076="snížená",J1076,0)</f>
        <v>0</v>
      </c>
      <c r="BG1076" s="217">
        <f>IF(N1076="zákl. přenesená",J1076,0)</f>
        <v>0</v>
      </c>
      <c r="BH1076" s="217">
        <f>IF(N1076="sníž. přenesená",J1076,0)</f>
        <v>0</v>
      </c>
      <c r="BI1076" s="217">
        <f>IF(N1076="nulová",J1076,0)</f>
        <v>0</v>
      </c>
      <c r="BJ1076" s="18" t="s">
        <v>90</v>
      </c>
      <c r="BK1076" s="217">
        <f>ROUND(I1076*H1076,2)</f>
        <v>0</v>
      </c>
      <c r="BL1076" s="18" t="s">
        <v>245</v>
      </c>
      <c r="BM1076" s="216" t="s">
        <v>951</v>
      </c>
    </row>
    <row r="1077" spans="1:65" s="2" customFormat="1" ht="16.5" customHeight="1">
      <c r="A1077" s="35"/>
      <c r="B1077" s="36"/>
      <c r="C1077" s="251" t="s">
        <v>952</v>
      </c>
      <c r="D1077" s="251" t="s">
        <v>239</v>
      </c>
      <c r="E1077" s="252" t="s">
        <v>953</v>
      </c>
      <c r="F1077" s="253" t="s">
        <v>954</v>
      </c>
      <c r="G1077" s="254" t="s">
        <v>97</v>
      </c>
      <c r="H1077" s="255">
        <v>9.4499999999999993</v>
      </c>
      <c r="I1077" s="256"/>
      <c r="J1077" s="257">
        <f>ROUND(I1077*H1077,2)</f>
        <v>0</v>
      </c>
      <c r="K1077" s="253" t="s">
        <v>153</v>
      </c>
      <c r="L1077" s="258"/>
      <c r="M1077" s="259" t="s">
        <v>1</v>
      </c>
      <c r="N1077" s="260" t="s">
        <v>47</v>
      </c>
      <c r="O1077" s="72"/>
      <c r="P1077" s="214">
        <f>O1077*H1077</f>
        <v>0</v>
      </c>
      <c r="Q1077" s="214">
        <v>0</v>
      </c>
      <c r="R1077" s="214">
        <f>Q1077*H1077</f>
        <v>0</v>
      </c>
      <c r="S1077" s="214">
        <v>0</v>
      </c>
      <c r="T1077" s="215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216" t="s">
        <v>334</v>
      </c>
      <c r="AT1077" s="216" t="s">
        <v>239</v>
      </c>
      <c r="AU1077" s="216" t="s">
        <v>92</v>
      </c>
      <c r="AY1077" s="18" t="s">
        <v>148</v>
      </c>
      <c r="BE1077" s="217">
        <f>IF(N1077="základní",J1077,0)</f>
        <v>0</v>
      </c>
      <c r="BF1077" s="217">
        <f>IF(N1077="snížená",J1077,0)</f>
        <v>0</v>
      </c>
      <c r="BG1077" s="217">
        <f>IF(N1077="zákl. přenesená",J1077,0)</f>
        <v>0</v>
      </c>
      <c r="BH1077" s="217">
        <f>IF(N1077="sníž. přenesená",J1077,0)</f>
        <v>0</v>
      </c>
      <c r="BI1077" s="217">
        <f>IF(N1077="nulová",J1077,0)</f>
        <v>0</v>
      </c>
      <c r="BJ1077" s="18" t="s">
        <v>90</v>
      </c>
      <c r="BK1077" s="217">
        <f>ROUND(I1077*H1077,2)</f>
        <v>0</v>
      </c>
      <c r="BL1077" s="18" t="s">
        <v>245</v>
      </c>
      <c r="BM1077" s="216" t="s">
        <v>955</v>
      </c>
    </row>
    <row r="1078" spans="1:65" s="14" customFormat="1" ht="11.25">
      <c r="B1078" s="229"/>
      <c r="C1078" s="230"/>
      <c r="D1078" s="220" t="s">
        <v>156</v>
      </c>
      <c r="E1078" s="230"/>
      <c r="F1078" s="232" t="s">
        <v>956</v>
      </c>
      <c r="G1078" s="230"/>
      <c r="H1078" s="233">
        <v>9.4499999999999993</v>
      </c>
      <c r="I1078" s="234"/>
      <c r="J1078" s="230"/>
      <c r="K1078" s="230"/>
      <c r="L1078" s="235"/>
      <c r="M1078" s="236"/>
      <c r="N1078" s="237"/>
      <c r="O1078" s="237"/>
      <c r="P1078" s="237"/>
      <c r="Q1078" s="237"/>
      <c r="R1078" s="237"/>
      <c r="S1078" s="237"/>
      <c r="T1078" s="238"/>
      <c r="AT1078" s="239" t="s">
        <v>156</v>
      </c>
      <c r="AU1078" s="239" t="s">
        <v>92</v>
      </c>
      <c r="AV1078" s="14" t="s">
        <v>92</v>
      </c>
      <c r="AW1078" s="14" t="s">
        <v>4</v>
      </c>
      <c r="AX1078" s="14" t="s">
        <v>90</v>
      </c>
      <c r="AY1078" s="239" t="s">
        <v>148</v>
      </c>
    </row>
    <row r="1079" spans="1:65" s="2" customFormat="1" ht="24" customHeight="1">
      <c r="A1079" s="35"/>
      <c r="B1079" s="36"/>
      <c r="C1079" s="205" t="s">
        <v>957</v>
      </c>
      <c r="D1079" s="205" t="s">
        <v>150</v>
      </c>
      <c r="E1079" s="206" t="s">
        <v>958</v>
      </c>
      <c r="F1079" s="207" t="s">
        <v>959</v>
      </c>
      <c r="G1079" s="208" t="s">
        <v>97</v>
      </c>
      <c r="H1079" s="209">
        <v>41.402999999999999</v>
      </c>
      <c r="I1079" s="210"/>
      <c r="J1079" s="211">
        <f>ROUND(I1079*H1079,2)</f>
        <v>0</v>
      </c>
      <c r="K1079" s="207" t="s">
        <v>153</v>
      </c>
      <c r="L1079" s="40"/>
      <c r="M1079" s="212" t="s">
        <v>1</v>
      </c>
      <c r="N1079" s="213" t="s">
        <v>47</v>
      </c>
      <c r="O1079" s="72"/>
      <c r="P1079" s="214">
        <f>O1079*H1079</f>
        <v>0</v>
      </c>
      <c r="Q1079" s="214">
        <v>2.0000000000000001E-4</v>
      </c>
      <c r="R1079" s="214">
        <f>Q1079*H1079</f>
        <v>8.2806000000000008E-3</v>
      </c>
      <c r="S1079" s="214">
        <v>0</v>
      </c>
      <c r="T1079" s="215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16" t="s">
        <v>245</v>
      </c>
      <c r="AT1079" s="216" t="s">
        <v>150</v>
      </c>
      <c r="AU1079" s="216" t="s">
        <v>92</v>
      </c>
      <c r="AY1079" s="18" t="s">
        <v>148</v>
      </c>
      <c r="BE1079" s="217">
        <f>IF(N1079="základní",J1079,0)</f>
        <v>0</v>
      </c>
      <c r="BF1079" s="217">
        <f>IF(N1079="snížená",J1079,0)</f>
        <v>0</v>
      </c>
      <c r="BG1079" s="217">
        <f>IF(N1079="zákl. přenesená",J1079,0)</f>
        <v>0</v>
      </c>
      <c r="BH1079" s="217">
        <f>IF(N1079="sníž. přenesená",J1079,0)</f>
        <v>0</v>
      </c>
      <c r="BI1079" s="217">
        <f>IF(N1079="nulová",J1079,0)</f>
        <v>0</v>
      </c>
      <c r="BJ1079" s="18" t="s">
        <v>90</v>
      </c>
      <c r="BK1079" s="217">
        <f>ROUND(I1079*H1079,2)</f>
        <v>0</v>
      </c>
      <c r="BL1079" s="18" t="s">
        <v>245</v>
      </c>
      <c r="BM1079" s="216" t="s">
        <v>960</v>
      </c>
    </row>
    <row r="1080" spans="1:65" s="13" customFormat="1" ht="11.25">
      <c r="B1080" s="218"/>
      <c r="C1080" s="219"/>
      <c r="D1080" s="220" t="s">
        <v>156</v>
      </c>
      <c r="E1080" s="221" t="s">
        <v>1</v>
      </c>
      <c r="F1080" s="222" t="s">
        <v>157</v>
      </c>
      <c r="G1080" s="219"/>
      <c r="H1080" s="221" t="s">
        <v>1</v>
      </c>
      <c r="I1080" s="223"/>
      <c r="J1080" s="219"/>
      <c r="K1080" s="219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156</v>
      </c>
      <c r="AU1080" s="228" t="s">
        <v>92</v>
      </c>
      <c r="AV1080" s="13" t="s">
        <v>90</v>
      </c>
      <c r="AW1080" s="13" t="s">
        <v>36</v>
      </c>
      <c r="AX1080" s="13" t="s">
        <v>82</v>
      </c>
      <c r="AY1080" s="228" t="s">
        <v>148</v>
      </c>
    </row>
    <row r="1081" spans="1:65" s="13" customFormat="1" ht="11.25">
      <c r="B1081" s="218"/>
      <c r="C1081" s="219"/>
      <c r="D1081" s="220" t="s">
        <v>156</v>
      </c>
      <c r="E1081" s="221" t="s">
        <v>1</v>
      </c>
      <c r="F1081" s="222" t="s">
        <v>249</v>
      </c>
      <c r="G1081" s="219"/>
      <c r="H1081" s="221" t="s">
        <v>1</v>
      </c>
      <c r="I1081" s="223"/>
      <c r="J1081" s="219"/>
      <c r="K1081" s="219"/>
      <c r="L1081" s="224"/>
      <c r="M1081" s="225"/>
      <c r="N1081" s="226"/>
      <c r="O1081" s="226"/>
      <c r="P1081" s="226"/>
      <c r="Q1081" s="226"/>
      <c r="R1081" s="226"/>
      <c r="S1081" s="226"/>
      <c r="T1081" s="227"/>
      <c r="AT1081" s="228" t="s">
        <v>156</v>
      </c>
      <c r="AU1081" s="228" t="s">
        <v>92</v>
      </c>
      <c r="AV1081" s="13" t="s">
        <v>90</v>
      </c>
      <c r="AW1081" s="13" t="s">
        <v>36</v>
      </c>
      <c r="AX1081" s="13" t="s">
        <v>82</v>
      </c>
      <c r="AY1081" s="228" t="s">
        <v>148</v>
      </c>
    </row>
    <row r="1082" spans="1:65" s="13" customFormat="1" ht="11.25">
      <c r="B1082" s="218"/>
      <c r="C1082" s="219"/>
      <c r="D1082" s="220" t="s">
        <v>156</v>
      </c>
      <c r="E1082" s="221" t="s">
        <v>1</v>
      </c>
      <c r="F1082" s="222" t="s">
        <v>250</v>
      </c>
      <c r="G1082" s="219"/>
      <c r="H1082" s="221" t="s">
        <v>1</v>
      </c>
      <c r="I1082" s="223"/>
      <c r="J1082" s="219"/>
      <c r="K1082" s="219"/>
      <c r="L1082" s="224"/>
      <c r="M1082" s="225"/>
      <c r="N1082" s="226"/>
      <c r="O1082" s="226"/>
      <c r="P1082" s="226"/>
      <c r="Q1082" s="226"/>
      <c r="R1082" s="226"/>
      <c r="S1082" s="226"/>
      <c r="T1082" s="227"/>
      <c r="AT1082" s="228" t="s">
        <v>156</v>
      </c>
      <c r="AU1082" s="228" t="s">
        <v>92</v>
      </c>
      <c r="AV1082" s="13" t="s">
        <v>90</v>
      </c>
      <c r="AW1082" s="13" t="s">
        <v>36</v>
      </c>
      <c r="AX1082" s="13" t="s">
        <v>82</v>
      </c>
      <c r="AY1082" s="228" t="s">
        <v>148</v>
      </c>
    </row>
    <row r="1083" spans="1:65" s="14" customFormat="1" ht="11.25">
      <c r="B1083" s="229"/>
      <c r="C1083" s="230"/>
      <c r="D1083" s="220" t="s">
        <v>156</v>
      </c>
      <c r="E1083" s="231" t="s">
        <v>1</v>
      </c>
      <c r="F1083" s="232" t="s">
        <v>251</v>
      </c>
      <c r="G1083" s="230"/>
      <c r="H1083" s="233">
        <v>8.84</v>
      </c>
      <c r="I1083" s="234"/>
      <c r="J1083" s="230"/>
      <c r="K1083" s="230"/>
      <c r="L1083" s="235"/>
      <c r="M1083" s="236"/>
      <c r="N1083" s="237"/>
      <c r="O1083" s="237"/>
      <c r="P1083" s="237"/>
      <c r="Q1083" s="237"/>
      <c r="R1083" s="237"/>
      <c r="S1083" s="237"/>
      <c r="T1083" s="238"/>
      <c r="AT1083" s="239" t="s">
        <v>156</v>
      </c>
      <c r="AU1083" s="239" t="s">
        <v>92</v>
      </c>
      <c r="AV1083" s="14" t="s">
        <v>92</v>
      </c>
      <c r="AW1083" s="14" t="s">
        <v>36</v>
      </c>
      <c r="AX1083" s="14" t="s">
        <v>82</v>
      </c>
      <c r="AY1083" s="239" t="s">
        <v>148</v>
      </c>
    </row>
    <row r="1084" spans="1:65" s="14" customFormat="1" ht="11.25">
      <c r="B1084" s="229"/>
      <c r="C1084" s="230"/>
      <c r="D1084" s="220" t="s">
        <v>156</v>
      </c>
      <c r="E1084" s="231" t="s">
        <v>1</v>
      </c>
      <c r="F1084" s="232" t="s">
        <v>256</v>
      </c>
      <c r="G1084" s="230"/>
      <c r="H1084" s="233">
        <v>32.563000000000002</v>
      </c>
      <c r="I1084" s="234"/>
      <c r="J1084" s="230"/>
      <c r="K1084" s="230"/>
      <c r="L1084" s="235"/>
      <c r="M1084" s="236"/>
      <c r="N1084" s="237"/>
      <c r="O1084" s="237"/>
      <c r="P1084" s="237"/>
      <c r="Q1084" s="237"/>
      <c r="R1084" s="237"/>
      <c r="S1084" s="237"/>
      <c r="T1084" s="238"/>
      <c r="AT1084" s="239" t="s">
        <v>156</v>
      </c>
      <c r="AU1084" s="239" t="s">
        <v>92</v>
      </c>
      <c r="AV1084" s="14" t="s">
        <v>92</v>
      </c>
      <c r="AW1084" s="14" t="s">
        <v>36</v>
      </c>
      <c r="AX1084" s="14" t="s">
        <v>82</v>
      </c>
      <c r="AY1084" s="239" t="s">
        <v>148</v>
      </c>
    </row>
    <row r="1085" spans="1:65" s="15" customFormat="1" ht="11.25">
      <c r="B1085" s="240"/>
      <c r="C1085" s="241"/>
      <c r="D1085" s="220" t="s">
        <v>156</v>
      </c>
      <c r="E1085" s="242" t="s">
        <v>1</v>
      </c>
      <c r="F1085" s="243" t="s">
        <v>163</v>
      </c>
      <c r="G1085" s="241"/>
      <c r="H1085" s="244">
        <v>41.402999999999999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AT1085" s="250" t="s">
        <v>156</v>
      </c>
      <c r="AU1085" s="250" t="s">
        <v>92</v>
      </c>
      <c r="AV1085" s="15" t="s">
        <v>154</v>
      </c>
      <c r="AW1085" s="15" t="s">
        <v>36</v>
      </c>
      <c r="AX1085" s="15" t="s">
        <v>90</v>
      </c>
      <c r="AY1085" s="250" t="s">
        <v>148</v>
      </c>
    </row>
    <row r="1086" spans="1:65" s="2" customFormat="1" ht="24" customHeight="1">
      <c r="A1086" s="35"/>
      <c r="B1086" s="36"/>
      <c r="C1086" s="205" t="s">
        <v>961</v>
      </c>
      <c r="D1086" s="205" t="s">
        <v>150</v>
      </c>
      <c r="E1086" s="206" t="s">
        <v>962</v>
      </c>
      <c r="F1086" s="207" t="s">
        <v>963</v>
      </c>
      <c r="G1086" s="208" t="s">
        <v>97</v>
      </c>
      <c r="H1086" s="209">
        <v>4.5</v>
      </c>
      <c r="I1086" s="210"/>
      <c r="J1086" s="211">
        <f>ROUND(I1086*H1086,2)</f>
        <v>0</v>
      </c>
      <c r="K1086" s="207" t="s">
        <v>153</v>
      </c>
      <c r="L1086" s="40"/>
      <c r="M1086" s="212" t="s">
        <v>1</v>
      </c>
      <c r="N1086" s="213" t="s">
        <v>47</v>
      </c>
      <c r="O1086" s="72"/>
      <c r="P1086" s="214">
        <f>O1086*H1086</f>
        <v>0</v>
      </c>
      <c r="Q1086" s="214">
        <v>1.0000000000000001E-5</v>
      </c>
      <c r="R1086" s="214">
        <f>Q1086*H1086</f>
        <v>4.5000000000000003E-5</v>
      </c>
      <c r="S1086" s="214">
        <v>0</v>
      </c>
      <c r="T1086" s="215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16" t="s">
        <v>245</v>
      </c>
      <c r="AT1086" s="216" t="s">
        <v>150</v>
      </c>
      <c r="AU1086" s="216" t="s">
        <v>92</v>
      </c>
      <c r="AY1086" s="18" t="s">
        <v>148</v>
      </c>
      <c r="BE1086" s="217">
        <f>IF(N1086="základní",J1086,0)</f>
        <v>0</v>
      </c>
      <c r="BF1086" s="217">
        <f>IF(N1086="snížená",J1086,0)</f>
        <v>0</v>
      </c>
      <c r="BG1086" s="217">
        <f>IF(N1086="zákl. přenesená",J1086,0)</f>
        <v>0</v>
      </c>
      <c r="BH1086" s="217">
        <f>IF(N1086="sníž. přenesená",J1086,0)</f>
        <v>0</v>
      </c>
      <c r="BI1086" s="217">
        <f>IF(N1086="nulová",J1086,0)</f>
        <v>0</v>
      </c>
      <c r="BJ1086" s="18" t="s">
        <v>90</v>
      </c>
      <c r="BK1086" s="217">
        <f>ROUND(I1086*H1086,2)</f>
        <v>0</v>
      </c>
      <c r="BL1086" s="18" t="s">
        <v>245</v>
      </c>
      <c r="BM1086" s="216" t="s">
        <v>964</v>
      </c>
    </row>
    <row r="1087" spans="1:65" s="2" customFormat="1" ht="24" customHeight="1">
      <c r="A1087" s="35"/>
      <c r="B1087" s="36"/>
      <c r="C1087" s="205" t="s">
        <v>965</v>
      </c>
      <c r="D1087" s="205" t="s">
        <v>150</v>
      </c>
      <c r="E1087" s="206" t="s">
        <v>966</v>
      </c>
      <c r="F1087" s="207" t="s">
        <v>967</v>
      </c>
      <c r="G1087" s="208" t="s">
        <v>97</v>
      </c>
      <c r="H1087" s="209">
        <v>9</v>
      </c>
      <c r="I1087" s="210"/>
      <c r="J1087" s="211">
        <f>ROUND(I1087*H1087,2)</f>
        <v>0</v>
      </c>
      <c r="K1087" s="207" t="s">
        <v>153</v>
      </c>
      <c r="L1087" s="40"/>
      <c r="M1087" s="212" t="s">
        <v>1</v>
      </c>
      <c r="N1087" s="213" t="s">
        <v>47</v>
      </c>
      <c r="O1087" s="72"/>
      <c r="P1087" s="214">
        <f>O1087*H1087</f>
        <v>0</v>
      </c>
      <c r="Q1087" s="214">
        <v>1.0000000000000001E-5</v>
      </c>
      <c r="R1087" s="214">
        <f>Q1087*H1087</f>
        <v>9.0000000000000006E-5</v>
      </c>
      <c r="S1087" s="214">
        <v>0</v>
      </c>
      <c r="T1087" s="215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216" t="s">
        <v>245</v>
      </c>
      <c r="AT1087" s="216" t="s">
        <v>150</v>
      </c>
      <c r="AU1087" s="216" t="s">
        <v>92</v>
      </c>
      <c r="AY1087" s="18" t="s">
        <v>148</v>
      </c>
      <c r="BE1087" s="217">
        <f>IF(N1087="základní",J1087,0)</f>
        <v>0</v>
      </c>
      <c r="BF1087" s="217">
        <f>IF(N1087="snížená",J1087,0)</f>
        <v>0</v>
      </c>
      <c r="BG1087" s="217">
        <f>IF(N1087="zákl. přenesená",J1087,0)</f>
        <v>0</v>
      </c>
      <c r="BH1087" s="217">
        <f>IF(N1087="sníž. přenesená",J1087,0)</f>
        <v>0</v>
      </c>
      <c r="BI1087" s="217">
        <f>IF(N1087="nulová",J1087,0)</f>
        <v>0</v>
      </c>
      <c r="BJ1087" s="18" t="s">
        <v>90</v>
      </c>
      <c r="BK1087" s="217">
        <f>ROUND(I1087*H1087,2)</f>
        <v>0</v>
      </c>
      <c r="BL1087" s="18" t="s">
        <v>245</v>
      </c>
      <c r="BM1087" s="216" t="s">
        <v>968</v>
      </c>
    </row>
    <row r="1088" spans="1:65" s="2" customFormat="1" ht="24" customHeight="1">
      <c r="A1088" s="35"/>
      <c r="B1088" s="36"/>
      <c r="C1088" s="205" t="s">
        <v>969</v>
      </c>
      <c r="D1088" s="205" t="s">
        <v>150</v>
      </c>
      <c r="E1088" s="206" t="s">
        <v>970</v>
      </c>
      <c r="F1088" s="207" t="s">
        <v>971</v>
      </c>
      <c r="G1088" s="208" t="s">
        <v>97</v>
      </c>
      <c r="H1088" s="209">
        <v>41.402999999999999</v>
      </c>
      <c r="I1088" s="210"/>
      <c r="J1088" s="211">
        <f>ROUND(I1088*H1088,2)</f>
        <v>0</v>
      </c>
      <c r="K1088" s="207" t="s">
        <v>153</v>
      </c>
      <c r="L1088" s="40"/>
      <c r="M1088" s="212" t="s">
        <v>1</v>
      </c>
      <c r="N1088" s="213" t="s">
        <v>47</v>
      </c>
      <c r="O1088" s="72"/>
      <c r="P1088" s="214">
        <f>O1088*H1088</f>
        <v>0</v>
      </c>
      <c r="Q1088" s="214">
        <v>2.5999999999999998E-4</v>
      </c>
      <c r="R1088" s="214">
        <f>Q1088*H1088</f>
        <v>1.0764779999999998E-2</v>
      </c>
      <c r="S1088" s="214">
        <v>0</v>
      </c>
      <c r="T1088" s="215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216" t="s">
        <v>245</v>
      </c>
      <c r="AT1088" s="216" t="s">
        <v>150</v>
      </c>
      <c r="AU1088" s="216" t="s">
        <v>92</v>
      </c>
      <c r="AY1088" s="18" t="s">
        <v>148</v>
      </c>
      <c r="BE1088" s="217">
        <f>IF(N1088="základní",J1088,0)</f>
        <v>0</v>
      </c>
      <c r="BF1088" s="217">
        <f>IF(N1088="snížená",J1088,0)</f>
        <v>0</v>
      </c>
      <c r="BG1088" s="217">
        <f>IF(N1088="zákl. přenesená",J1088,0)</f>
        <v>0</v>
      </c>
      <c r="BH1088" s="217">
        <f>IF(N1088="sníž. přenesená",J1088,0)</f>
        <v>0</v>
      </c>
      <c r="BI1088" s="217">
        <f>IF(N1088="nulová",J1088,0)</f>
        <v>0</v>
      </c>
      <c r="BJ1088" s="18" t="s">
        <v>90</v>
      </c>
      <c r="BK1088" s="217">
        <f>ROUND(I1088*H1088,2)</f>
        <v>0</v>
      </c>
      <c r="BL1088" s="18" t="s">
        <v>245</v>
      </c>
      <c r="BM1088" s="216" t="s">
        <v>972</v>
      </c>
    </row>
    <row r="1089" spans="1:65" s="13" customFormat="1" ht="11.25">
      <c r="B1089" s="218"/>
      <c r="C1089" s="219"/>
      <c r="D1089" s="220" t="s">
        <v>156</v>
      </c>
      <c r="E1089" s="221" t="s">
        <v>1</v>
      </c>
      <c r="F1089" s="222" t="s">
        <v>157</v>
      </c>
      <c r="G1089" s="219"/>
      <c r="H1089" s="221" t="s">
        <v>1</v>
      </c>
      <c r="I1089" s="223"/>
      <c r="J1089" s="219"/>
      <c r="K1089" s="219"/>
      <c r="L1089" s="224"/>
      <c r="M1089" s="225"/>
      <c r="N1089" s="226"/>
      <c r="O1089" s="226"/>
      <c r="P1089" s="226"/>
      <c r="Q1089" s="226"/>
      <c r="R1089" s="226"/>
      <c r="S1089" s="226"/>
      <c r="T1089" s="227"/>
      <c r="AT1089" s="228" t="s">
        <v>156</v>
      </c>
      <c r="AU1089" s="228" t="s">
        <v>92</v>
      </c>
      <c r="AV1089" s="13" t="s">
        <v>90</v>
      </c>
      <c r="AW1089" s="13" t="s">
        <v>36</v>
      </c>
      <c r="AX1089" s="13" t="s">
        <v>82</v>
      </c>
      <c r="AY1089" s="228" t="s">
        <v>148</v>
      </c>
    </row>
    <row r="1090" spans="1:65" s="13" customFormat="1" ht="11.25">
      <c r="B1090" s="218"/>
      <c r="C1090" s="219"/>
      <c r="D1090" s="220" t="s">
        <v>156</v>
      </c>
      <c r="E1090" s="221" t="s">
        <v>1</v>
      </c>
      <c r="F1090" s="222" t="s">
        <v>249</v>
      </c>
      <c r="G1090" s="219"/>
      <c r="H1090" s="221" t="s">
        <v>1</v>
      </c>
      <c r="I1090" s="223"/>
      <c r="J1090" s="219"/>
      <c r="K1090" s="219"/>
      <c r="L1090" s="224"/>
      <c r="M1090" s="225"/>
      <c r="N1090" s="226"/>
      <c r="O1090" s="226"/>
      <c r="P1090" s="226"/>
      <c r="Q1090" s="226"/>
      <c r="R1090" s="226"/>
      <c r="S1090" s="226"/>
      <c r="T1090" s="227"/>
      <c r="AT1090" s="228" t="s">
        <v>156</v>
      </c>
      <c r="AU1090" s="228" t="s">
        <v>92</v>
      </c>
      <c r="AV1090" s="13" t="s">
        <v>90</v>
      </c>
      <c r="AW1090" s="13" t="s">
        <v>36</v>
      </c>
      <c r="AX1090" s="13" t="s">
        <v>82</v>
      </c>
      <c r="AY1090" s="228" t="s">
        <v>148</v>
      </c>
    </row>
    <row r="1091" spans="1:65" s="13" customFormat="1" ht="11.25">
      <c r="B1091" s="218"/>
      <c r="C1091" s="219"/>
      <c r="D1091" s="220" t="s">
        <v>156</v>
      </c>
      <c r="E1091" s="221" t="s">
        <v>1</v>
      </c>
      <c r="F1091" s="222" t="s">
        <v>250</v>
      </c>
      <c r="G1091" s="219"/>
      <c r="H1091" s="221" t="s">
        <v>1</v>
      </c>
      <c r="I1091" s="223"/>
      <c r="J1091" s="219"/>
      <c r="K1091" s="219"/>
      <c r="L1091" s="224"/>
      <c r="M1091" s="225"/>
      <c r="N1091" s="226"/>
      <c r="O1091" s="226"/>
      <c r="P1091" s="226"/>
      <c r="Q1091" s="226"/>
      <c r="R1091" s="226"/>
      <c r="S1091" s="226"/>
      <c r="T1091" s="227"/>
      <c r="AT1091" s="228" t="s">
        <v>156</v>
      </c>
      <c r="AU1091" s="228" t="s">
        <v>92</v>
      </c>
      <c r="AV1091" s="13" t="s">
        <v>90</v>
      </c>
      <c r="AW1091" s="13" t="s">
        <v>36</v>
      </c>
      <c r="AX1091" s="13" t="s">
        <v>82</v>
      </c>
      <c r="AY1091" s="228" t="s">
        <v>148</v>
      </c>
    </row>
    <row r="1092" spans="1:65" s="14" customFormat="1" ht="11.25">
      <c r="B1092" s="229"/>
      <c r="C1092" s="230"/>
      <c r="D1092" s="220" t="s">
        <v>156</v>
      </c>
      <c r="E1092" s="231" t="s">
        <v>1</v>
      </c>
      <c r="F1092" s="232" t="s">
        <v>251</v>
      </c>
      <c r="G1092" s="230"/>
      <c r="H1092" s="233">
        <v>8.84</v>
      </c>
      <c r="I1092" s="234"/>
      <c r="J1092" s="230"/>
      <c r="K1092" s="230"/>
      <c r="L1092" s="235"/>
      <c r="M1092" s="236"/>
      <c r="N1092" s="237"/>
      <c r="O1092" s="237"/>
      <c r="P1092" s="237"/>
      <c r="Q1092" s="237"/>
      <c r="R1092" s="237"/>
      <c r="S1092" s="237"/>
      <c r="T1092" s="238"/>
      <c r="AT1092" s="239" t="s">
        <v>156</v>
      </c>
      <c r="AU1092" s="239" t="s">
        <v>92</v>
      </c>
      <c r="AV1092" s="14" t="s">
        <v>92</v>
      </c>
      <c r="AW1092" s="14" t="s">
        <v>36</v>
      </c>
      <c r="AX1092" s="14" t="s">
        <v>82</v>
      </c>
      <c r="AY1092" s="239" t="s">
        <v>148</v>
      </c>
    </row>
    <row r="1093" spans="1:65" s="14" customFormat="1" ht="11.25">
      <c r="B1093" s="229"/>
      <c r="C1093" s="230"/>
      <c r="D1093" s="220" t="s">
        <v>156</v>
      </c>
      <c r="E1093" s="231" t="s">
        <v>1</v>
      </c>
      <c r="F1093" s="232" t="s">
        <v>256</v>
      </c>
      <c r="G1093" s="230"/>
      <c r="H1093" s="233">
        <v>32.563000000000002</v>
      </c>
      <c r="I1093" s="234"/>
      <c r="J1093" s="230"/>
      <c r="K1093" s="230"/>
      <c r="L1093" s="235"/>
      <c r="M1093" s="236"/>
      <c r="N1093" s="237"/>
      <c r="O1093" s="237"/>
      <c r="P1093" s="237"/>
      <c r="Q1093" s="237"/>
      <c r="R1093" s="237"/>
      <c r="S1093" s="237"/>
      <c r="T1093" s="238"/>
      <c r="AT1093" s="239" t="s">
        <v>156</v>
      </c>
      <c r="AU1093" s="239" t="s">
        <v>92</v>
      </c>
      <c r="AV1093" s="14" t="s">
        <v>92</v>
      </c>
      <c r="AW1093" s="14" t="s">
        <v>36</v>
      </c>
      <c r="AX1093" s="14" t="s">
        <v>82</v>
      </c>
      <c r="AY1093" s="239" t="s">
        <v>148</v>
      </c>
    </row>
    <row r="1094" spans="1:65" s="15" customFormat="1" ht="11.25">
      <c r="B1094" s="240"/>
      <c r="C1094" s="241"/>
      <c r="D1094" s="220" t="s">
        <v>156</v>
      </c>
      <c r="E1094" s="242" t="s">
        <v>1</v>
      </c>
      <c r="F1094" s="243" t="s">
        <v>163</v>
      </c>
      <c r="G1094" s="241"/>
      <c r="H1094" s="244">
        <v>41.402999999999999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AT1094" s="250" t="s">
        <v>156</v>
      </c>
      <c r="AU1094" s="250" t="s">
        <v>92</v>
      </c>
      <c r="AV1094" s="15" t="s">
        <v>154</v>
      </c>
      <c r="AW1094" s="15" t="s">
        <v>36</v>
      </c>
      <c r="AX1094" s="15" t="s">
        <v>90</v>
      </c>
      <c r="AY1094" s="250" t="s">
        <v>148</v>
      </c>
    </row>
    <row r="1095" spans="1:65" s="12" customFormat="1" ht="25.9" customHeight="1">
      <c r="B1095" s="189"/>
      <c r="C1095" s="190"/>
      <c r="D1095" s="191" t="s">
        <v>81</v>
      </c>
      <c r="E1095" s="192" t="s">
        <v>973</v>
      </c>
      <c r="F1095" s="192" t="s">
        <v>974</v>
      </c>
      <c r="G1095" s="190"/>
      <c r="H1095" s="190"/>
      <c r="I1095" s="193"/>
      <c r="J1095" s="194">
        <f>BK1095</f>
        <v>0</v>
      </c>
      <c r="K1095" s="190"/>
      <c r="L1095" s="195"/>
      <c r="M1095" s="196"/>
      <c r="N1095" s="197"/>
      <c r="O1095" s="197"/>
      <c r="P1095" s="198">
        <f>P1096</f>
        <v>0</v>
      </c>
      <c r="Q1095" s="197"/>
      <c r="R1095" s="198">
        <f>R1096</f>
        <v>0</v>
      </c>
      <c r="S1095" s="197"/>
      <c r="T1095" s="199">
        <f>T1096</f>
        <v>0</v>
      </c>
      <c r="AR1095" s="200" t="s">
        <v>182</v>
      </c>
      <c r="AT1095" s="201" t="s">
        <v>81</v>
      </c>
      <c r="AU1095" s="201" t="s">
        <v>82</v>
      </c>
      <c r="AY1095" s="200" t="s">
        <v>148</v>
      </c>
      <c r="BK1095" s="202">
        <f>BK1096</f>
        <v>0</v>
      </c>
    </row>
    <row r="1096" spans="1:65" s="12" customFormat="1" ht="22.9" customHeight="1">
      <c r="B1096" s="189"/>
      <c r="C1096" s="190"/>
      <c r="D1096" s="191" t="s">
        <v>81</v>
      </c>
      <c r="E1096" s="203" t="s">
        <v>975</v>
      </c>
      <c r="F1096" s="203" t="s">
        <v>976</v>
      </c>
      <c r="G1096" s="190"/>
      <c r="H1096" s="190"/>
      <c r="I1096" s="193"/>
      <c r="J1096" s="204">
        <f>BK1096</f>
        <v>0</v>
      </c>
      <c r="K1096" s="190"/>
      <c r="L1096" s="195"/>
      <c r="M1096" s="196"/>
      <c r="N1096" s="197"/>
      <c r="O1096" s="197"/>
      <c r="P1096" s="198">
        <f>P1097</f>
        <v>0</v>
      </c>
      <c r="Q1096" s="197"/>
      <c r="R1096" s="198">
        <f>R1097</f>
        <v>0</v>
      </c>
      <c r="S1096" s="197"/>
      <c r="T1096" s="199">
        <f>T1097</f>
        <v>0</v>
      </c>
      <c r="AR1096" s="200" t="s">
        <v>182</v>
      </c>
      <c r="AT1096" s="201" t="s">
        <v>81</v>
      </c>
      <c r="AU1096" s="201" t="s">
        <v>90</v>
      </c>
      <c r="AY1096" s="200" t="s">
        <v>148</v>
      </c>
      <c r="BK1096" s="202">
        <f>BK1097</f>
        <v>0</v>
      </c>
    </row>
    <row r="1097" spans="1:65" s="2" customFormat="1" ht="16.5" customHeight="1">
      <c r="A1097" s="35"/>
      <c r="B1097" s="36"/>
      <c r="C1097" s="205" t="s">
        <v>977</v>
      </c>
      <c r="D1097" s="205" t="s">
        <v>150</v>
      </c>
      <c r="E1097" s="206" t="s">
        <v>978</v>
      </c>
      <c r="F1097" s="207" t="s">
        <v>976</v>
      </c>
      <c r="G1097" s="208" t="s">
        <v>979</v>
      </c>
      <c r="H1097" s="209">
        <v>1</v>
      </c>
      <c r="I1097" s="210"/>
      <c r="J1097" s="211">
        <f>ROUND(I1097*H1097,2)</f>
        <v>0</v>
      </c>
      <c r="K1097" s="207" t="s">
        <v>153</v>
      </c>
      <c r="L1097" s="40"/>
      <c r="M1097" s="273" t="s">
        <v>1</v>
      </c>
      <c r="N1097" s="274" t="s">
        <v>47</v>
      </c>
      <c r="O1097" s="275"/>
      <c r="P1097" s="276">
        <f>O1097*H1097</f>
        <v>0</v>
      </c>
      <c r="Q1097" s="276">
        <v>0</v>
      </c>
      <c r="R1097" s="276">
        <f>Q1097*H1097</f>
        <v>0</v>
      </c>
      <c r="S1097" s="276">
        <v>0</v>
      </c>
      <c r="T1097" s="277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16" t="s">
        <v>980</v>
      </c>
      <c r="AT1097" s="216" t="s">
        <v>150</v>
      </c>
      <c r="AU1097" s="216" t="s">
        <v>92</v>
      </c>
      <c r="AY1097" s="18" t="s">
        <v>148</v>
      </c>
      <c r="BE1097" s="217">
        <f>IF(N1097="základní",J1097,0)</f>
        <v>0</v>
      </c>
      <c r="BF1097" s="217">
        <f>IF(N1097="snížená",J1097,0)</f>
        <v>0</v>
      </c>
      <c r="BG1097" s="217">
        <f>IF(N1097="zákl. přenesená",J1097,0)</f>
        <v>0</v>
      </c>
      <c r="BH1097" s="217">
        <f>IF(N1097="sníž. přenesená",J1097,0)</f>
        <v>0</v>
      </c>
      <c r="BI1097" s="217">
        <f>IF(N1097="nulová",J1097,0)</f>
        <v>0</v>
      </c>
      <c r="BJ1097" s="18" t="s">
        <v>90</v>
      </c>
      <c r="BK1097" s="217">
        <f>ROUND(I1097*H1097,2)</f>
        <v>0</v>
      </c>
      <c r="BL1097" s="18" t="s">
        <v>980</v>
      </c>
      <c r="BM1097" s="216" t="s">
        <v>981</v>
      </c>
    </row>
    <row r="1098" spans="1:65" s="2" customFormat="1" ht="6.95" customHeight="1">
      <c r="A1098" s="35"/>
      <c r="B1098" s="55"/>
      <c r="C1098" s="56"/>
      <c r="D1098" s="56"/>
      <c r="E1098" s="56"/>
      <c r="F1098" s="56"/>
      <c r="G1098" s="56"/>
      <c r="H1098" s="56"/>
      <c r="I1098" s="154"/>
      <c r="J1098" s="56"/>
      <c r="K1098" s="56"/>
      <c r="L1098" s="40"/>
      <c r="M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</row>
  </sheetData>
  <sheetProtection algorithmName="SHA-512" hashValue="y7oZeGCJFvEkOQYFmWX2S2618Tu02xHhEkK5pGDRwdmZMN0IrJEW6Q/BqDMjIb+xdBl/rpx5I7im5q39gZNbKg==" saltValue="oiGeTuH5bsfQHHWHEInTgf4UxW1VUT8C/nTghgMeLsx4Qxy3uAsd1ATlZvJBQ0DjYTNj23iLsV6Djy0rE45k6Q==" spinCount="100000" sheet="1" objects="1" scenarios="1" formatColumns="0" formatRows="0" autoFilter="0"/>
  <autoFilter ref="C138:K1097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8" t="s">
        <v>95</v>
      </c>
      <c r="AZ2" s="110" t="s">
        <v>99</v>
      </c>
      <c r="BA2" s="110" t="s">
        <v>100</v>
      </c>
      <c r="BB2" s="110" t="s">
        <v>97</v>
      </c>
      <c r="BC2" s="110" t="s">
        <v>101</v>
      </c>
      <c r="BD2" s="110" t="s">
        <v>164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1"/>
      <c r="AT3" s="18" t="s">
        <v>92</v>
      </c>
      <c r="AZ3" s="110" t="s">
        <v>96</v>
      </c>
      <c r="BA3" s="110" t="s">
        <v>96</v>
      </c>
      <c r="BB3" s="110" t="s">
        <v>97</v>
      </c>
      <c r="BC3" s="110" t="s">
        <v>98</v>
      </c>
      <c r="BD3" s="110" t="s">
        <v>164</v>
      </c>
    </row>
    <row r="4" spans="1:56" s="1" customFormat="1" ht="24.95" customHeight="1">
      <c r="B4" s="21"/>
      <c r="D4" s="114" t="s">
        <v>102</v>
      </c>
      <c r="I4" s="109"/>
      <c r="L4" s="21"/>
      <c r="M4" s="115" t="s">
        <v>10</v>
      </c>
      <c r="AT4" s="18" t="s">
        <v>4</v>
      </c>
    </row>
    <row r="5" spans="1:56" s="1" customFormat="1" ht="6.95" customHeight="1">
      <c r="B5" s="21"/>
      <c r="I5" s="109"/>
      <c r="L5" s="21"/>
    </row>
    <row r="6" spans="1:56" s="1" customFormat="1" ht="12" customHeight="1">
      <c r="B6" s="21"/>
      <c r="D6" s="116" t="s">
        <v>16</v>
      </c>
      <c r="I6" s="109"/>
      <c r="L6" s="21"/>
    </row>
    <row r="7" spans="1:56" s="1" customFormat="1" ht="16.5" customHeight="1">
      <c r="B7" s="21"/>
      <c r="E7" s="319" t="str">
        <f>'Rekapitulace stavby'!K6</f>
        <v>Náchod, Zámecká 243, Bartoňova vila, obnova teras</v>
      </c>
      <c r="F7" s="320"/>
      <c r="G7" s="320"/>
      <c r="H7" s="320"/>
      <c r="I7" s="109"/>
      <c r="L7" s="21"/>
    </row>
    <row r="8" spans="1:56" s="2" customFormat="1" ht="12" customHeight="1">
      <c r="A8" s="35"/>
      <c r="B8" s="40"/>
      <c r="C8" s="35"/>
      <c r="D8" s="116" t="s">
        <v>103</v>
      </c>
      <c r="E8" s="35"/>
      <c r="F8" s="35"/>
      <c r="G8" s="35"/>
      <c r="H8" s="35"/>
      <c r="I8" s="117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1" t="s">
        <v>982</v>
      </c>
      <c r="F9" s="322"/>
      <c r="G9" s="322"/>
      <c r="H9" s="322"/>
      <c r="I9" s="117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7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6" t="s">
        <v>18</v>
      </c>
      <c r="E11" s="35"/>
      <c r="F11" s="118" t="s">
        <v>1</v>
      </c>
      <c r="G11" s="35"/>
      <c r="H11" s="35"/>
      <c r="I11" s="119" t="s">
        <v>19</v>
      </c>
      <c r="J11" s="11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6" t="s">
        <v>20</v>
      </c>
      <c r="E12" s="35"/>
      <c r="F12" s="118" t="s">
        <v>21</v>
      </c>
      <c r="G12" s="35"/>
      <c r="H12" s="35"/>
      <c r="I12" s="119" t="s">
        <v>22</v>
      </c>
      <c r="J12" s="120" t="str">
        <f>'Rekapitulace stavby'!AN8</f>
        <v>11. 12. 2019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7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6" t="s">
        <v>24</v>
      </c>
      <c r="E14" s="35"/>
      <c r="F14" s="35"/>
      <c r="G14" s="35"/>
      <c r="H14" s="35"/>
      <c r="I14" s="119" t="s">
        <v>25</v>
      </c>
      <c r="J14" s="11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8" t="s">
        <v>27</v>
      </c>
      <c r="F15" s="35"/>
      <c r="G15" s="35"/>
      <c r="H15" s="35"/>
      <c r="I15" s="119" t="s">
        <v>28</v>
      </c>
      <c r="J15" s="118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7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6" t="s">
        <v>30</v>
      </c>
      <c r="E17" s="35"/>
      <c r="F17" s="35"/>
      <c r="G17" s="35"/>
      <c r="H17" s="35"/>
      <c r="I17" s="11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19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7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6" t="s">
        <v>32</v>
      </c>
      <c r="E20" s="35"/>
      <c r="F20" s="35"/>
      <c r="G20" s="35"/>
      <c r="H20" s="35"/>
      <c r="I20" s="119" t="s">
        <v>25</v>
      </c>
      <c r="J20" s="118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34</v>
      </c>
      <c r="F21" s="35"/>
      <c r="G21" s="35"/>
      <c r="H21" s="35"/>
      <c r="I21" s="119" t="s">
        <v>28</v>
      </c>
      <c r="J21" s="118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7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6" t="s">
        <v>37</v>
      </c>
      <c r="E23" s="35"/>
      <c r="F23" s="35"/>
      <c r="G23" s="35"/>
      <c r="H23" s="35"/>
      <c r="I23" s="119" t="s">
        <v>25</v>
      </c>
      <c r="J23" s="118" t="s">
        <v>38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39</v>
      </c>
      <c r="F24" s="35"/>
      <c r="G24" s="35"/>
      <c r="H24" s="35"/>
      <c r="I24" s="119" t="s">
        <v>28</v>
      </c>
      <c r="J24" s="118" t="s">
        <v>40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7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6" t="s">
        <v>41</v>
      </c>
      <c r="E26" s="35"/>
      <c r="F26" s="35"/>
      <c r="G26" s="35"/>
      <c r="H26" s="35"/>
      <c r="I26" s="117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1"/>
      <c r="B27" s="122"/>
      <c r="C27" s="121"/>
      <c r="D27" s="121"/>
      <c r="E27" s="325" t="s">
        <v>1</v>
      </c>
      <c r="F27" s="325"/>
      <c r="G27" s="325"/>
      <c r="H27" s="325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7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6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42</v>
      </c>
      <c r="E30" s="35"/>
      <c r="F30" s="35"/>
      <c r="G30" s="35"/>
      <c r="H30" s="35"/>
      <c r="I30" s="117"/>
      <c r="J30" s="128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44</v>
      </c>
      <c r="G32" s="35"/>
      <c r="H32" s="35"/>
      <c r="I32" s="130" t="s">
        <v>43</v>
      </c>
      <c r="J32" s="129" t="s">
        <v>45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46</v>
      </c>
      <c r="E33" s="116" t="s">
        <v>47</v>
      </c>
      <c r="F33" s="132">
        <f>ROUND((SUM(BE121:BE163)),  2)</f>
        <v>0</v>
      </c>
      <c r="G33" s="35"/>
      <c r="H33" s="35"/>
      <c r="I33" s="133">
        <v>0.21</v>
      </c>
      <c r="J33" s="132">
        <f>ROUND(((SUM(BE121:BE163))*I33),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6" t="s">
        <v>48</v>
      </c>
      <c r="F34" s="132">
        <f>ROUND((SUM(BF121:BF163)),  2)</f>
        <v>0</v>
      </c>
      <c r="G34" s="35"/>
      <c r="H34" s="35"/>
      <c r="I34" s="133">
        <v>0.15</v>
      </c>
      <c r="J34" s="132">
        <f>ROUND(((SUM(BF121:BF163))*I34),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6" t="s">
        <v>49</v>
      </c>
      <c r="F35" s="132">
        <f>ROUND((SUM(BG121:BG163)),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6" t="s">
        <v>50</v>
      </c>
      <c r="F36" s="132">
        <f>ROUND((SUM(BH121:BH163)),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6" t="s">
        <v>51</v>
      </c>
      <c r="F37" s="132">
        <f>ROUND((SUM(BI121:BI163)),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7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52</v>
      </c>
      <c r="E39" s="136"/>
      <c r="F39" s="136"/>
      <c r="G39" s="137" t="s">
        <v>53</v>
      </c>
      <c r="H39" s="138" t="s">
        <v>54</v>
      </c>
      <c r="I39" s="139"/>
      <c r="J39" s="140">
        <f>SUM(J30:J37)</f>
        <v>0</v>
      </c>
      <c r="K39" s="14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2" t="s">
        <v>55</v>
      </c>
      <c r="E50" s="143"/>
      <c r="F50" s="143"/>
      <c r="G50" s="142" t="s">
        <v>56</v>
      </c>
      <c r="H50" s="143"/>
      <c r="I50" s="144"/>
      <c r="J50" s="143"/>
      <c r="K50" s="143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5" t="s">
        <v>57</v>
      </c>
      <c r="E61" s="146"/>
      <c r="F61" s="147" t="s">
        <v>58</v>
      </c>
      <c r="G61" s="145" t="s">
        <v>57</v>
      </c>
      <c r="H61" s="146"/>
      <c r="I61" s="148"/>
      <c r="J61" s="149" t="s">
        <v>58</v>
      </c>
      <c r="K61" s="14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2" t="s">
        <v>59</v>
      </c>
      <c r="E65" s="150"/>
      <c r="F65" s="150"/>
      <c r="G65" s="142" t="s">
        <v>60</v>
      </c>
      <c r="H65" s="150"/>
      <c r="I65" s="151"/>
      <c r="J65" s="150"/>
      <c r="K65" s="15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5" t="s">
        <v>57</v>
      </c>
      <c r="E76" s="146"/>
      <c r="F76" s="147" t="s">
        <v>58</v>
      </c>
      <c r="G76" s="145" t="s">
        <v>57</v>
      </c>
      <c r="H76" s="146"/>
      <c r="I76" s="148"/>
      <c r="J76" s="149" t="s">
        <v>58</v>
      </c>
      <c r="K76" s="14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105</v>
      </c>
      <c r="D82" s="37"/>
      <c r="E82" s="37"/>
      <c r="F82" s="37"/>
      <c r="G82" s="37"/>
      <c r="H82" s="37"/>
      <c r="I82" s="11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Náchod, Zámecká 243, Bartoňova vila, obnova teras</v>
      </c>
      <c r="F85" s="327"/>
      <c r="G85" s="327"/>
      <c r="H85" s="327"/>
      <c r="I85" s="11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11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8" t="str">
        <f>E9</f>
        <v>B - Neuznatelné náklady</v>
      </c>
      <c r="F87" s="328"/>
      <c r="G87" s="328"/>
      <c r="H87" s="328"/>
      <c r="I87" s="11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Zámecká 243, 547 01 Náchod</v>
      </c>
      <c r="G89" s="37"/>
      <c r="H89" s="37"/>
      <c r="I89" s="119" t="s">
        <v>22</v>
      </c>
      <c r="J89" s="67" t="str">
        <f>IF(J12="","",J12)</f>
        <v>11. 12. 2019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Náchod</v>
      </c>
      <c r="G91" s="37"/>
      <c r="H91" s="37"/>
      <c r="I91" s="119" t="s">
        <v>32</v>
      </c>
      <c r="J91" s="33" t="str">
        <f>E21</f>
        <v>INRECO,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119" t="s">
        <v>37</v>
      </c>
      <c r="J92" s="33" t="str">
        <f>E24</f>
        <v>BACing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8" t="s">
        <v>106</v>
      </c>
      <c r="D94" s="159"/>
      <c r="E94" s="159"/>
      <c r="F94" s="159"/>
      <c r="G94" s="159"/>
      <c r="H94" s="159"/>
      <c r="I94" s="160"/>
      <c r="J94" s="161" t="s">
        <v>107</v>
      </c>
      <c r="K94" s="159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108</v>
      </c>
      <c r="D96" s="37"/>
      <c r="E96" s="37"/>
      <c r="F96" s="37"/>
      <c r="G96" s="37"/>
      <c r="H96" s="37"/>
      <c r="I96" s="11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5" customHeight="1">
      <c r="B97" s="163"/>
      <c r="C97" s="164"/>
      <c r="D97" s="165" t="s">
        <v>110</v>
      </c>
      <c r="E97" s="166"/>
      <c r="F97" s="166"/>
      <c r="G97" s="166"/>
      <c r="H97" s="166"/>
      <c r="I97" s="167"/>
      <c r="J97" s="168">
        <f>J122</f>
        <v>0</v>
      </c>
      <c r="K97" s="164"/>
      <c r="L97" s="169"/>
    </row>
    <row r="98" spans="1:31" s="10" customFormat="1" ht="19.899999999999999" customHeight="1">
      <c r="B98" s="170"/>
      <c r="C98" s="171"/>
      <c r="D98" s="172" t="s">
        <v>115</v>
      </c>
      <c r="E98" s="173"/>
      <c r="F98" s="173"/>
      <c r="G98" s="173"/>
      <c r="H98" s="173"/>
      <c r="I98" s="174"/>
      <c r="J98" s="175">
        <f>J123</f>
        <v>0</v>
      </c>
      <c r="K98" s="171"/>
      <c r="L98" s="176"/>
    </row>
    <row r="99" spans="1:31" s="9" customFormat="1" ht="24.95" customHeight="1">
      <c r="B99" s="163"/>
      <c r="C99" s="164"/>
      <c r="D99" s="165" t="s">
        <v>131</v>
      </c>
      <c r="E99" s="166"/>
      <c r="F99" s="166"/>
      <c r="G99" s="166"/>
      <c r="H99" s="166"/>
      <c r="I99" s="167"/>
      <c r="J99" s="168">
        <f>J157</f>
        <v>0</v>
      </c>
      <c r="K99" s="164"/>
      <c r="L99" s="169"/>
    </row>
    <row r="100" spans="1:31" s="10" customFormat="1" ht="19.899999999999999" customHeight="1">
      <c r="B100" s="170"/>
      <c r="C100" s="171"/>
      <c r="D100" s="172" t="s">
        <v>983</v>
      </c>
      <c r="E100" s="173"/>
      <c r="F100" s="173"/>
      <c r="G100" s="173"/>
      <c r="H100" s="173"/>
      <c r="I100" s="174"/>
      <c r="J100" s="175">
        <f>J158</f>
        <v>0</v>
      </c>
      <c r="K100" s="171"/>
      <c r="L100" s="176"/>
    </row>
    <row r="101" spans="1:31" s="10" customFormat="1" ht="19.899999999999999" customHeight="1">
      <c r="B101" s="170"/>
      <c r="C101" s="171"/>
      <c r="D101" s="172" t="s">
        <v>984</v>
      </c>
      <c r="E101" s="173"/>
      <c r="F101" s="173"/>
      <c r="G101" s="173"/>
      <c r="H101" s="173"/>
      <c r="I101" s="174"/>
      <c r="J101" s="175">
        <f>J162</f>
        <v>0</v>
      </c>
      <c r="K101" s="171"/>
      <c r="L101" s="176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4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7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133</v>
      </c>
      <c r="D108" s="37"/>
      <c r="E108" s="37"/>
      <c r="F108" s="37"/>
      <c r="G108" s="37"/>
      <c r="H108" s="37"/>
      <c r="I108" s="11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11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6" t="str">
        <f>E7</f>
        <v>Náchod, Zámecká 243, Bartoňova vila, obnova teras</v>
      </c>
      <c r="F111" s="327"/>
      <c r="G111" s="327"/>
      <c r="H111" s="327"/>
      <c r="I111" s="11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103</v>
      </c>
      <c r="D112" s="37"/>
      <c r="E112" s="37"/>
      <c r="F112" s="37"/>
      <c r="G112" s="37"/>
      <c r="H112" s="37"/>
      <c r="I112" s="11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98" t="str">
        <f>E9</f>
        <v>B - Neuznatelné náklady</v>
      </c>
      <c r="F113" s="328"/>
      <c r="G113" s="328"/>
      <c r="H113" s="328"/>
      <c r="I113" s="11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Zámecká 243, 547 01 Náchod</v>
      </c>
      <c r="G115" s="37"/>
      <c r="H115" s="37"/>
      <c r="I115" s="119" t="s">
        <v>22</v>
      </c>
      <c r="J115" s="67" t="str">
        <f>IF(J12="","",J12)</f>
        <v>11. 12. 2019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Náchod</v>
      </c>
      <c r="G117" s="37"/>
      <c r="H117" s="37"/>
      <c r="I117" s="119" t="s">
        <v>32</v>
      </c>
      <c r="J117" s="33" t="str">
        <f>E21</f>
        <v>INRECO,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30</v>
      </c>
      <c r="D118" s="37"/>
      <c r="E118" s="37"/>
      <c r="F118" s="28" t="str">
        <f>IF(E18="","",E18)</f>
        <v>Vyplň údaj</v>
      </c>
      <c r="G118" s="37"/>
      <c r="H118" s="37"/>
      <c r="I118" s="119" t="s">
        <v>37</v>
      </c>
      <c r="J118" s="33" t="str">
        <f>E24</f>
        <v>BACing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11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77"/>
      <c r="B120" s="178"/>
      <c r="C120" s="179" t="s">
        <v>134</v>
      </c>
      <c r="D120" s="180" t="s">
        <v>67</v>
      </c>
      <c r="E120" s="180" t="s">
        <v>63</v>
      </c>
      <c r="F120" s="180" t="s">
        <v>64</v>
      </c>
      <c r="G120" s="180" t="s">
        <v>135</v>
      </c>
      <c r="H120" s="180" t="s">
        <v>136</v>
      </c>
      <c r="I120" s="181" t="s">
        <v>137</v>
      </c>
      <c r="J120" s="180" t="s">
        <v>107</v>
      </c>
      <c r="K120" s="182" t="s">
        <v>138</v>
      </c>
      <c r="L120" s="183"/>
      <c r="M120" s="76" t="s">
        <v>1</v>
      </c>
      <c r="N120" s="77" t="s">
        <v>46</v>
      </c>
      <c r="O120" s="77" t="s">
        <v>139</v>
      </c>
      <c r="P120" s="77" t="s">
        <v>140</v>
      </c>
      <c r="Q120" s="77" t="s">
        <v>141</v>
      </c>
      <c r="R120" s="77" t="s">
        <v>142</v>
      </c>
      <c r="S120" s="77" t="s">
        <v>143</v>
      </c>
      <c r="T120" s="78" t="s">
        <v>144</v>
      </c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</row>
    <row r="121" spans="1:65" s="2" customFormat="1" ht="22.9" customHeight="1">
      <c r="A121" s="35"/>
      <c r="B121" s="36"/>
      <c r="C121" s="83" t="s">
        <v>145</v>
      </c>
      <c r="D121" s="37"/>
      <c r="E121" s="37"/>
      <c r="F121" s="37"/>
      <c r="G121" s="37"/>
      <c r="H121" s="37"/>
      <c r="I121" s="117"/>
      <c r="J121" s="184">
        <f>BK121</f>
        <v>0</v>
      </c>
      <c r="K121" s="37"/>
      <c r="L121" s="40"/>
      <c r="M121" s="79"/>
      <c r="N121" s="185"/>
      <c r="O121" s="80"/>
      <c r="P121" s="186">
        <f>P122+P157</f>
        <v>0</v>
      </c>
      <c r="Q121" s="80"/>
      <c r="R121" s="186">
        <f>R122+R157</f>
        <v>4.2000000000000002E-4</v>
      </c>
      <c r="S121" s="80"/>
      <c r="T121" s="187">
        <f>T122+T157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81</v>
      </c>
      <c r="AU121" s="18" t="s">
        <v>109</v>
      </c>
      <c r="BK121" s="188">
        <f>BK122+BK157</f>
        <v>0</v>
      </c>
    </row>
    <row r="122" spans="1:65" s="12" customFormat="1" ht="25.9" customHeight="1">
      <c r="B122" s="189"/>
      <c r="C122" s="190"/>
      <c r="D122" s="191" t="s">
        <v>81</v>
      </c>
      <c r="E122" s="192" t="s">
        <v>146</v>
      </c>
      <c r="F122" s="192" t="s">
        <v>147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P123</f>
        <v>0</v>
      </c>
      <c r="Q122" s="197"/>
      <c r="R122" s="198">
        <f>R123</f>
        <v>4.2000000000000002E-4</v>
      </c>
      <c r="S122" s="197"/>
      <c r="T122" s="199">
        <f>T123</f>
        <v>0</v>
      </c>
      <c r="AR122" s="200" t="s">
        <v>90</v>
      </c>
      <c r="AT122" s="201" t="s">
        <v>81</v>
      </c>
      <c r="AU122" s="201" t="s">
        <v>82</v>
      </c>
      <c r="AY122" s="200" t="s">
        <v>148</v>
      </c>
      <c r="BK122" s="202">
        <f>BK123</f>
        <v>0</v>
      </c>
    </row>
    <row r="123" spans="1:65" s="12" customFormat="1" ht="22.9" customHeight="1">
      <c r="B123" s="189"/>
      <c r="C123" s="190"/>
      <c r="D123" s="191" t="s">
        <v>81</v>
      </c>
      <c r="E123" s="203" t="s">
        <v>207</v>
      </c>
      <c r="F123" s="203" t="s">
        <v>442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SUM(P124:P156)</f>
        <v>0</v>
      </c>
      <c r="Q123" s="197"/>
      <c r="R123" s="198">
        <f>SUM(R124:R156)</f>
        <v>4.2000000000000002E-4</v>
      </c>
      <c r="S123" s="197"/>
      <c r="T123" s="199">
        <f>SUM(T124:T156)</f>
        <v>0</v>
      </c>
      <c r="AR123" s="200" t="s">
        <v>90</v>
      </c>
      <c r="AT123" s="201" t="s">
        <v>81</v>
      </c>
      <c r="AU123" s="201" t="s">
        <v>90</v>
      </c>
      <c r="AY123" s="200" t="s">
        <v>148</v>
      </c>
      <c r="BK123" s="202">
        <f>SUM(BK124:BK156)</f>
        <v>0</v>
      </c>
    </row>
    <row r="124" spans="1:65" s="2" customFormat="1" ht="24" customHeight="1">
      <c r="A124" s="35"/>
      <c r="B124" s="36"/>
      <c r="C124" s="205" t="s">
        <v>90</v>
      </c>
      <c r="D124" s="205" t="s">
        <v>150</v>
      </c>
      <c r="E124" s="206" t="s">
        <v>985</v>
      </c>
      <c r="F124" s="207" t="s">
        <v>986</v>
      </c>
      <c r="G124" s="208" t="s">
        <v>97</v>
      </c>
      <c r="H124" s="209">
        <v>18606</v>
      </c>
      <c r="I124" s="210"/>
      <c r="J124" s="211">
        <f>ROUND(I124*H124,2)</f>
        <v>0</v>
      </c>
      <c r="K124" s="207" t="s">
        <v>153</v>
      </c>
      <c r="L124" s="40"/>
      <c r="M124" s="212" t="s">
        <v>1</v>
      </c>
      <c r="N124" s="213" t="s">
        <v>47</v>
      </c>
      <c r="O124" s="7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154</v>
      </c>
      <c r="AT124" s="216" t="s">
        <v>150</v>
      </c>
      <c r="AU124" s="216" t="s">
        <v>92</v>
      </c>
      <c r="AY124" s="18" t="s">
        <v>148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90</v>
      </c>
      <c r="BK124" s="217">
        <f>ROUND(I124*H124,2)</f>
        <v>0</v>
      </c>
      <c r="BL124" s="18" t="s">
        <v>154</v>
      </c>
      <c r="BM124" s="216" t="s">
        <v>987</v>
      </c>
    </row>
    <row r="125" spans="1:65" s="13" customFormat="1" ht="11.25">
      <c r="B125" s="218"/>
      <c r="C125" s="219"/>
      <c r="D125" s="220" t="s">
        <v>156</v>
      </c>
      <c r="E125" s="221" t="s">
        <v>1</v>
      </c>
      <c r="F125" s="222" t="s">
        <v>157</v>
      </c>
      <c r="G125" s="219"/>
      <c r="H125" s="221" t="s">
        <v>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156</v>
      </c>
      <c r="AU125" s="228" t="s">
        <v>92</v>
      </c>
      <c r="AV125" s="13" t="s">
        <v>90</v>
      </c>
      <c r="AW125" s="13" t="s">
        <v>36</v>
      </c>
      <c r="AX125" s="13" t="s">
        <v>82</v>
      </c>
      <c r="AY125" s="228" t="s">
        <v>148</v>
      </c>
    </row>
    <row r="126" spans="1:65" s="13" customFormat="1" ht="11.25">
      <c r="B126" s="218"/>
      <c r="C126" s="219"/>
      <c r="D126" s="220" t="s">
        <v>156</v>
      </c>
      <c r="E126" s="221" t="s">
        <v>1</v>
      </c>
      <c r="F126" s="222" t="s">
        <v>447</v>
      </c>
      <c r="G126" s="219"/>
      <c r="H126" s="221" t="s">
        <v>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156</v>
      </c>
      <c r="AU126" s="228" t="s">
        <v>92</v>
      </c>
      <c r="AV126" s="13" t="s">
        <v>90</v>
      </c>
      <c r="AW126" s="13" t="s">
        <v>36</v>
      </c>
      <c r="AX126" s="13" t="s">
        <v>82</v>
      </c>
      <c r="AY126" s="228" t="s">
        <v>148</v>
      </c>
    </row>
    <row r="127" spans="1:65" s="13" customFormat="1" ht="11.25">
      <c r="B127" s="218"/>
      <c r="C127" s="219"/>
      <c r="D127" s="220" t="s">
        <v>156</v>
      </c>
      <c r="E127" s="221" t="s">
        <v>1</v>
      </c>
      <c r="F127" s="222" t="s">
        <v>448</v>
      </c>
      <c r="G127" s="219"/>
      <c r="H127" s="221" t="s">
        <v>1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156</v>
      </c>
      <c r="AU127" s="228" t="s">
        <v>92</v>
      </c>
      <c r="AV127" s="13" t="s">
        <v>90</v>
      </c>
      <c r="AW127" s="13" t="s">
        <v>36</v>
      </c>
      <c r="AX127" s="13" t="s">
        <v>82</v>
      </c>
      <c r="AY127" s="228" t="s">
        <v>148</v>
      </c>
    </row>
    <row r="128" spans="1:65" s="13" customFormat="1" ht="11.25">
      <c r="B128" s="218"/>
      <c r="C128" s="219"/>
      <c r="D128" s="220" t="s">
        <v>156</v>
      </c>
      <c r="E128" s="221" t="s">
        <v>1</v>
      </c>
      <c r="F128" s="222" t="s">
        <v>988</v>
      </c>
      <c r="G128" s="219"/>
      <c r="H128" s="221" t="s">
        <v>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156</v>
      </c>
      <c r="AU128" s="228" t="s">
        <v>92</v>
      </c>
      <c r="AV128" s="13" t="s">
        <v>90</v>
      </c>
      <c r="AW128" s="13" t="s">
        <v>36</v>
      </c>
      <c r="AX128" s="13" t="s">
        <v>82</v>
      </c>
      <c r="AY128" s="228" t="s">
        <v>148</v>
      </c>
    </row>
    <row r="129" spans="1:65" s="14" customFormat="1" ht="11.25">
      <c r="B129" s="229"/>
      <c r="C129" s="230"/>
      <c r="D129" s="220" t="s">
        <v>156</v>
      </c>
      <c r="E129" s="231" t="s">
        <v>1</v>
      </c>
      <c r="F129" s="232" t="s">
        <v>989</v>
      </c>
      <c r="G129" s="230"/>
      <c r="H129" s="233">
        <v>2730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156</v>
      </c>
      <c r="AU129" s="239" t="s">
        <v>92</v>
      </c>
      <c r="AV129" s="14" t="s">
        <v>92</v>
      </c>
      <c r="AW129" s="14" t="s">
        <v>36</v>
      </c>
      <c r="AX129" s="14" t="s">
        <v>82</v>
      </c>
      <c r="AY129" s="239" t="s">
        <v>148</v>
      </c>
    </row>
    <row r="130" spans="1:65" s="13" customFormat="1" ht="11.25">
      <c r="B130" s="218"/>
      <c r="C130" s="219"/>
      <c r="D130" s="220" t="s">
        <v>156</v>
      </c>
      <c r="E130" s="221" t="s">
        <v>1</v>
      </c>
      <c r="F130" s="222" t="s">
        <v>990</v>
      </c>
      <c r="G130" s="219"/>
      <c r="H130" s="221" t="s">
        <v>1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156</v>
      </c>
      <c r="AU130" s="228" t="s">
        <v>92</v>
      </c>
      <c r="AV130" s="13" t="s">
        <v>90</v>
      </c>
      <c r="AW130" s="13" t="s">
        <v>36</v>
      </c>
      <c r="AX130" s="13" t="s">
        <v>82</v>
      </c>
      <c r="AY130" s="228" t="s">
        <v>148</v>
      </c>
    </row>
    <row r="131" spans="1:65" s="14" customFormat="1" ht="11.25">
      <c r="B131" s="229"/>
      <c r="C131" s="230"/>
      <c r="D131" s="220" t="s">
        <v>156</v>
      </c>
      <c r="E131" s="231" t="s">
        <v>1</v>
      </c>
      <c r="F131" s="232" t="s">
        <v>991</v>
      </c>
      <c r="G131" s="230"/>
      <c r="H131" s="233">
        <v>15876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156</v>
      </c>
      <c r="AU131" s="239" t="s">
        <v>92</v>
      </c>
      <c r="AV131" s="14" t="s">
        <v>92</v>
      </c>
      <c r="AW131" s="14" t="s">
        <v>36</v>
      </c>
      <c r="AX131" s="14" t="s">
        <v>82</v>
      </c>
      <c r="AY131" s="239" t="s">
        <v>148</v>
      </c>
    </row>
    <row r="132" spans="1:65" s="15" customFormat="1" ht="11.25">
      <c r="B132" s="240"/>
      <c r="C132" s="241"/>
      <c r="D132" s="220" t="s">
        <v>156</v>
      </c>
      <c r="E132" s="242" t="s">
        <v>1</v>
      </c>
      <c r="F132" s="243" t="s">
        <v>163</v>
      </c>
      <c r="G132" s="241"/>
      <c r="H132" s="244">
        <v>18606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156</v>
      </c>
      <c r="AU132" s="250" t="s">
        <v>92</v>
      </c>
      <c r="AV132" s="15" t="s">
        <v>154</v>
      </c>
      <c r="AW132" s="15" t="s">
        <v>36</v>
      </c>
      <c r="AX132" s="15" t="s">
        <v>90</v>
      </c>
      <c r="AY132" s="250" t="s">
        <v>148</v>
      </c>
    </row>
    <row r="133" spans="1:65" s="2" customFormat="1" ht="24" customHeight="1">
      <c r="A133" s="35"/>
      <c r="B133" s="36"/>
      <c r="C133" s="205" t="s">
        <v>92</v>
      </c>
      <c r="D133" s="205" t="s">
        <v>150</v>
      </c>
      <c r="E133" s="206" t="s">
        <v>992</v>
      </c>
      <c r="F133" s="207" t="s">
        <v>993</v>
      </c>
      <c r="G133" s="208" t="s">
        <v>174</v>
      </c>
      <c r="H133" s="209">
        <v>15286.8</v>
      </c>
      <c r="I133" s="210"/>
      <c r="J133" s="211">
        <f>ROUND(I133*H133,2)</f>
        <v>0</v>
      </c>
      <c r="K133" s="207" t="s">
        <v>153</v>
      </c>
      <c r="L133" s="40"/>
      <c r="M133" s="212" t="s">
        <v>1</v>
      </c>
      <c r="N133" s="213" t="s">
        <v>47</v>
      </c>
      <c r="O133" s="7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154</v>
      </c>
      <c r="AT133" s="216" t="s">
        <v>150</v>
      </c>
      <c r="AU133" s="216" t="s">
        <v>92</v>
      </c>
      <c r="AY133" s="18" t="s">
        <v>148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90</v>
      </c>
      <c r="BK133" s="217">
        <f>ROUND(I133*H133,2)</f>
        <v>0</v>
      </c>
      <c r="BL133" s="18" t="s">
        <v>154</v>
      </c>
      <c r="BM133" s="216" t="s">
        <v>994</v>
      </c>
    </row>
    <row r="134" spans="1:65" s="14" customFormat="1" ht="11.25">
      <c r="B134" s="229"/>
      <c r="C134" s="230"/>
      <c r="D134" s="220" t="s">
        <v>156</v>
      </c>
      <c r="E134" s="231" t="s">
        <v>1</v>
      </c>
      <c r="F134" s="232" t="s">
        <v>995</v>
      </c>
      <c r="G134" s="230"/>
      <c r="H134" s="233">
        <v>15286.8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156</v>
      </c>
      <c r="AU134" s="239" t="s">
        <v>92</v>
      </c>
      <c r="AV134" s="14" t="s">
        <v>92</v>
      </c>
      <c r="AW134" s="14" t="s">
        <v>36</v>
      </c>
      <c r="AX134" s="14" t="s">
        <v>82</v>
      </c>
      <c r="AY134" s="239" t="s">
        <v>148</v>
      </c>
    </row>
    <row r="135" spans="1:65" s="15" customFormat="1" ht="11.25">
      <c r="B135" s="240"/>
      <c r="C135" s="241"/>
      <c r="D135" s="220" t="s">
        <v>156</v>
      </c>
      <c r="E135" s="242" t="s">
        <v>1</v>
      </c>
      <c r="F135" s="243" t="s">
        <v>163</v>
      </c>
      <c r="G135" s="241"/>
      <c r="H135" s="244">
        <v>15286.8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156</v>
      </c>
      <c r="AU135" s="250" t="s">
        <v>92</v>
      </c>
      <c r="AV135" s="15" t="s">
        <v>154</v>
      </c>
      <c r="AW135" s="15" t="s">
        <v>36</v>
      </c>
      <c r="AX135" s="15" t="s">
        <v>90</v>
      </c>
      <c r="AY135" s="250" t="s">
        <v>148</v>
      </c>
    </row>
    <row r="136" spans="1:65" s="2" customFormat="1" ht="16.5" customHeight="1">
      <c r="A136" s="35"/>
      <c r="B136" s="36"/>
      <c r="C136" s="205" t="s">
        <v>164</v>
      </c>
      <c r="D136" s="205" t="s">
        <v>150</v>
      </c>
      <c r="E136" s="206" t="s">
        <v>996</v>
      </c>
      <c r="F136" s="207" t="s">
        <v>997</v>
      </c>
      <c r="G136" s="208" t="s">
        <v>97</v>
      </c>
      <c r="H136" s="209">
        <v>221.9</v>
      </c>
      <c r="I136" s="210"/>
      <c r="J136" s="211">
        <f>ROUND(I136*H136,2)</f>
        <v>0</v>
      </c>
      <c r="K136" s="207" t="s">
        <v>153</v>
      </c>
      <c r="L136" s="40"/>
      <c r="M136" s="212" t="s">
        <v>1</v>
      </c>
      <c r="N136" s="213" t="s">
        <v>47</v>
      </c>
      <c r="O136" s="7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154</v>
      </c>
      <c r="AT136" s="216" t="s">
        <v>150</v>
      </c>
      <c r="AU136" s="216" t="s">
        <v>92</v>
      </c>
      <c r="AY136" s="18" t="s">
        <v>148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90</v>
      </c>
      <c r="BK136" s="217">
        <f>ROUND(I136*H136,2)</f>
        <v>0</v>
      </c>
      <c r="BL136" s="18" t="s">
        <v>154</v>
      </c>
      <c r="BM136" s="216" t="s">
        <v>998</v>
      </c>
    </row>
    <row r="137" spans="1:65" s="14" customFormat="1" ht="11.25">
      <c r="B137" s="229"/>
      <c r="C137" s="230"/>
      <c r="D137" s="220" t="s">
        <v>156</v>
      </c>
      <c r="E137" s="231" t="s">
        <v>1</v>
      </c>
      <c r="F137" s="232" t="s">
        <v>96</v>
      </c>
      <c r="G137" s="230"/>
      <c r="H137" s="233">
        <v>221.9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156</v>
      </c>
      <c r="AU137" s="239" t="s">
        <v>92</v>
      </c>
      <c r="AV137" s="14" t="s">
        <v>92</v>
      </c>
      <c r="AW137" s="14" t="s">
        <v>36</v>
      </c>
      <c r="AX137" s="14" t="s">
        <v>82</v>
      </c>
      <c r="AY137" s="239" t="s">
        <v>148</v>
      </c>
    </row>
    <row r="138" spans="1:65" s="15" customFormat="1" ht="11.25">
      <c r="B138" s="240"/>
      <c r="C138" s="241"/>
      <c r="D138" s="220" t="s">
        <v>156</v>
      </c>
      <c r="E138" s="242" t="s">
        <v>1</v>
      </c>
      <c r="F138" s="243" t="s">
        <v>163</v>
      </c>
      <c r="G138" s="241"/>
      <c r="H138" s="244">
        <v>221.9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156</v>
      </c>
      <c r="AU138" s="250" t="s">
        <v>92</v>
      </c>
      <c r="AV138" s="15" t="s">
        <v>154</v>
      </c>
      <c r="AW138" s="15" t="s">
        <v>36</v>
      </c>
      <c r="AX138" s="15" t="s">
        <v>90</v>
      </c>
      <c r="AY138" s="250" t="s">
        <v>148</v>
      </c>
    </row>
    <row r="139" spans="1:65" s="2" customFormat="1" ht="16.5" customHeight="1">
      <c r="A139" s="35"/>
      <c r="B139" s="36"/>
      <c r="C139" s="205" t="s">
        <v>154</v>
      </c>
      <c r="D139" s="205" t="s">
        <v>150</v>
      </c>
      <c r="E139" s="206" t="s">
        <v>999</v>
      </c>
      <c r="F139" s="207" t="s">
        <v>1000</v>
      </c>
      <c r="G139" s="208" t="s">
        <v>97</v>
      </c>
      <c r="H139" s="209">
        <v>18606</v>
      </c>
      <c r="I139" s="210"/>
      <c r="J139" s="211">
        <f>ROUND(I139*H139,2)</f>
        <v>0</v>
      </c>
      <c r="K139" s="207" t="s">
        <v>153</v>
      </c>
      <c r="L139" s="40"/>
      <c r="M139" s="212" t="s">
        <v>1</v>
      </c>
      <c r="N139" s="213" t="s">
        <v>47</v>
      </c>
      <c r="O139" s="72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154</v>
      </c>
      <c r="AT139" s="216" t="s">
        <v>150</v>
      </c>
      <c r="AU139" s="216" t="s">
        <v>92</v>
      </c>
      <c r="AY139" s="18" t="s">
        <v>148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90</v>
      </c>
      <c r="BK139" s="217">
        <f>ROUND(I139*H139,2)</f>
        <v>0</v>
      </c>
      <c r="BL139" s="18" t="s">
        <v>154</v>
      </c>
      <c r="BM139" s="216" t="s">
        <v>1001</v>
      </c>
    </row>
    <row r="140" spans="1:65" s="13" customFormat="1" ht="11.25">
      <c r="B140" s="218"/>
      <c r="C140" s="219"/>
      <c r="D140" s="220" t="s">
        <v>156</v>
      </c>
      <c r="E140" s="221" t="s">
        <v>1</v>
      </c>
      <c r="F140" s="222" t="s">
        <v>157</v>
      </c>
      <c r="G140" s="219"/>
      <c r="H140" s="221" t="s">
        <v>1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156</v>
      </c>
      <c r="AU140" s="228" t="s">
        <v>92</v>
      </c>
      <c r="AV140" s="13" t="s">
        <v>90</v>
      </c>
      <c r="AW140" s="13" t="s">
        <v>36</v>
      </c>
      <c r="AX140" s="13" t="s">
        <v>82</v>
      </c>
      <c r="AY140" s="228" t="s">
        <v>148</v>
      </c>
    </row>
    <row r="141" spans="1:65" s="13" customFormat="1" ht="11.25">
      <c r="B141" s="218"/>
      <c r="C141" s="219"/>
      <c r="D141" s="220" t="s">
        <v>156</v>
      </c>
      <c r="E141" s="221" t="s">
        <v>1</v>
      </c>
      <c r="F141" s="222" t="s">
        <v>447</v>
      </c>
      <c r="G141" s="219"/>
      <c r="H141" s="221" t="s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156</v>
      </c>
      <c r="AU141" s="228" t="s">
        <v>92</v>
      </c>
      <c r="AV141" s="13" t="s">
        <v>90</v>
      </c>
      <c r="AW141" s="13" t="s">
        <v>36</v>
      </c>
      <c r="AX141" s="13" t="s">
        <v>82</v>
      </c>
      <c r="AY141" s="228" t="s">
        <v>148</v>
      </c>
    </row>
    <row r="142" spans="1:65" s="13" customFormat="1" ht="11.25">
      <c r="B142" s="218"/>
      <c r="C142" s="219"/>
      <c r="D142" s="220" t="s">
        <v>156</v>
      </c>
      <c r="E142" s="221" t="s">
        <v>1</v>
      </c>
      <c r="F142" s="222" t="s">
        <v>448</v>
      </c>
      <c r="G142" s="219"/>
      <c r="H142" s="221" t="s">
        <v>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156</v>
      </c>
      <c r="AU142" s="228" t="s">
        <v>92</v>
      </c>
      <c r="AV142" s="13" t="s">
        <v>90</v>
      </c>
      <c r="AW142" s="13" t="s">
        <v>36</v>
      </c>
      <c r="AX142" s="13" t="s">
        <v>82</v>
      </c>
      <c r="AY142" s="228" t="s">
        <v>148</v>
      </c>
    </row>
    <row r="143" spans="1:65" s="13" customFormat="1" ht="11.25">
      <c r="B143" s="218"/>
      <c r="C143" s="219"/>
      <c r="D143" s="220" t="s">
        <v>156</v>
      </c>
      <c r="E143" s="221" t="s">
        <v>1</v>
      </c>
      <c r="F143" s="222" t="s">
        <v>988</v>
      </c>
      <c r="G143" s="219"/>
      <c r="H143" s="221" t="s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156</v>
      </c>
      <c r="AU143" s="228" t="s">
        <v>92</v>
      </c>
      <c r="AV143" s="13" t="s">
        <v>90</v>
      </c>
      <c r="AW143" s="13" t="s">
        <v>36</v>
      </c>
      <c r="AX143" s="13" t="s">
        <v>82</v>
      </c>
      <c r="AY143" s="228" t="s">
        <v>148</v>
      </c>
    </row>
    <row r="144" spans="1:65" s="14" customFormat="1" ht="11.25">
      <c r="B144" s="229"/>
      <c r="C144" s="230"/>
      <c r="D144" s="220" t="s">
        <v>156</v>
      </c>
      <c r="E144" s="231" t="s">
        <v>1</v>
      </c>
      <c r="F144" s="232" t="s">
        <v>989</v>
      </c>
      <c r="G144" s="230"/>
      <c r="H144" s="233">
        <v>2730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156</v>
      </c>
      <c r="AU144" s="239" t="s">
        <v>92</v>
      </c>
      <c r="AV144" s="14" t="s">
        <v>92</v>
      </c>
      <c r="AW144" s="14" t="s">
        <v>36</v>
      </c>
      <c r="AX144" s="14" t="s">
        <v>82</v>
      </c>
      <c r="AY144" s="239" t="s">
        <v>148</v>
      </c>
    </row>
    <row r="145" spans="1:65" s="13" customFormat="1" ht="11.25">
      <c r="B145" s="218"/>
      <c r="C145" s="219"/>
      <c r="D145" s="220" t="s">
        <v>156</v>
      </c>
      <c r="E145" s="221" t="s">
        <v>1</v>
      </c>
      <c r="F145" s="222" t="s">
        <v>990</v>
      </c>
      <c r="G145" s="219"/>
      <c r="H145" s="221" t="s">
        <v>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156</v>
      </c>
      <c r="AU145" s="228" t="s">
        <v>92</v>
      </c>
      <c r="AV145" s="13" t="s">
        <v>90</v>
      </c>
      <c r="AW145" s="13" t="s">
        <v>36</v>
      </c>
      <c r="AX145" s="13" t="s">
        <v>82</v>
      </c>
      <c r="AY145" s="228" t="s">
        <v>148</v>
      </c>
    </row>
    <row r="146" spans="1:65" s="14" customFormat="1" ht="11.25">
      <c r="B146" s="229"/>
      <c r="C146" s="230"/>
      <c r="D146" s="220" t="s">
        <v>156</v>
      </c>
      <c r="E146" s="231" t="s">
        <v>1</v>
      </c>
      <c r="F146" s="232" t="s">
        <v>991</v>
      </c>
      <c r="G146" s="230"/>
      <c r="H146" s="233">
        <v>15876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156</v>
      </c>
      <c r="AU146" s="239" t="s">
        <v>92</v>
      </c>
      <c r="AV146" s="14" t="s">
        <v>92</v>
      </c>
      <c r="AW146" s="14" t="s">
        <v>36</v>
      </c>
      <c r="AX146" s="14" t="s">
        <v>82</v>
      </c>
      <c r="AY146" s="239" t="s">
        <v>148</v>
      </c>
    </row>
    <row r="147" spans="1:65" s="15" customFormat="1" ht="11.25">
      <c r="B147" s="240"/>
      <c r="C147" s="241"/>
      <c r="D147" s="220" t="s">
        <v>156</v>
      </c>
      <c r="E147" s="242" t="s">
        <v>1</v>
      </c>
      <c r="F147" s="243" t="s">
        <v>163</v>
      </c>
      <c r="G147" s="241"/>
      <c r="H147" s="244">
        <v>18606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156</v>
      </c>
      <c r="AU147" s="250" t="s">
        <v>92</v>
      </c>
      <c r="AV147" s="15" t="s">
        <v>154</v>
      </c>
      <c r="AW147" s="15" t="s">
        <v>36</v>
      </c>
      <c r="AX147" s="15" t="s">
        <v>90</v>
      </c>
      <c r="AY147" s="250" t="s">
        <v>148</v>
      </c>
    </row>
    <row r="148" spans="1:65" s="2" customFormat="1" ht="16.5" customHeight="1">
      <c r="A148" s="35"/>
      <c r="B148" s="36"/>
      <c r="C148" s="205" t="s">
        <v>182</v>
      </c>
      <c r="D148" s="205" t="s">
        <v>150</v>
      </c>
      <c r="E148" s="206" t="s">
        <v>1002</v>
      </c>
      <c r="F148" s="207" t="s">
        <v>1003</v>
      </c>
      <c r="G148" s="208" t="s">
        <v>97</v>
      </c>
      <c r="H148" s="209">
        <v>221.9</v>
      </c>
      <c r="I148" s="210"/>
      <c r="J148" s="211">
        <f>ROUND(I148*H148,2)</f>
        <v>0</v>
      </c>
      <c r="K148" s="207" t="s">
        <v>153</v>
      </c>
      <c r="L148" s="40"/>
      <c r="M148" s="212" t="s">
        <v>1</v>
      </c>
      <c r="N148" s="213" t="s">
        <v>47</v>
      </c>
      <c r="O148" s="72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154</v>
      </c>
      <c r="AT148" s="216" t="s">
        <v>150</v>
      </c>
      <c r="AU148" s="216" t="s">
        <v>92</v>
      </c>
      <c r="AY148" s="18" t="s">
        <v>148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90</v>
      </c>
      <c r="BK148" s="217">
        <f>ROUND(I148*H148,2)</f>
        <v>0</v>
      </c>
      <c r="BL148" s="18" t="s">
        <v>154</v>
      </c>
      <c r="BM148" s="216" t="s">
        <v>1004</v>
      </c>
    </row>
    <row r="149" spans="1:65" s="14" customFormat="1" ht="11.25">
      <c r="B149" s="229"/>
      <c r="C149" s="230"/>
      <c r="D149" s="220" t="s">
        <v>156</v>
      </c>
      <c r="E149" s="231" t="s">
        <v>1</v>
      </c>
      <c r="F149" s="232" t="s">
        <v>96</v>
      </c>
      <c r="G149" s="230"/>
      <c r="H149" s="233">
        <v>221.9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156</v>
      </c>
      <c r="AU149" s="239" t="s">
        <v>92</v>
      </c>
      <c r="AV149" s="14" t="s">
        <v>92</v>
      </c>
      <c r="AW149" s="14" t="s">
        <v>36</v>
      </c>
      <c r="AX149" s="14" t="s">
        <v>82</v>
      </c>
      <c r="AY149" s="239" t="s">
        <v>148</v>
      </c>
    </row>
    <row r="150" spans="1:65" s="15" customFormat="1" ht="11.25">
      <c r="B150" s="240"/>
      <c r="C150" s="241"/>
      <c r="D150" s="220" t="s">
        <v>156</v>
      </c>
      <c r="E150" s="242" t="s">
        <v>1</v>
      </c>
      <c r="F150" s="243" t="s">
        <v>163</v>
      </c>
      <c r="G150" s="241"/>
      <c r="H150" s="244">
        <v>221.9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156</v>
      </c>
      <c r="AU150" s="250" t="s">
        <v>92</v>
      </c>
      <c r="AV150" s="15" t="s">
        <v>154</v>
      </c>
      <c r="AW150" s="15" t="s">
        <v>36</v>
      </c>
      <c r="AX150" s="15" t="s">
        <v>90</v>
      </c>
      <c r="AY150" s="250" t="s">
        <v>148</v>
      </c>
    </row>
    <row r="151" spans="1:65" s="2" customFormat="1" ht="16.5" customHeight="1">
      <c r="A151" s="35"/>
      <c r="B151" s="36"/>
      <c r="C151" s="205" t="s">
        <v>188</v>
      </c>
      <c r="D151" s="205" t="s">
        <v>150</v>
      </c>
      <c r="E151" s="206" t="s">
        <v>1005</v>
      </c>
      <c r="F151" s="207" t="s">
        <v>1006</v>
      </c>
      <c r="G151" s="208" t="s">
        <v>97</v>
      </c>
      <c r="H151" s="209">
        <v>10.5</v>
      </c>
      <c r="I151" s="210"/>
      <c r="J151" s="211">
        <f>ROUND(I151*H151,2)</f>
        <v>0</v>
      </c>
      <c r="K151" s="207" t="s">
        <v>1</v>
      </c>
      <c r="L151" s="40"/>
      <c r="M151" s="212" t="s">
        <v>1</v>
      </c>
      <c r="N151" s="213" t="s">
        <v>47</v>
      </c>
      <c r="O151" s="72"/>
      <c r="P151" s="214">
        <f>O151*H151</f>
        <v>0</v>
      </c>
      <c r="Q151" s="214">
        <v>4.0000000000000003E-5</v>
      </c>
      <c r="R151" s="214">
        <f>Q151*H151</f>
        <v>4.2000000000000002E-4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154</v>
      </c>
      <c r="AT151" s="216" t="s">
        <v>150</v>
      </c>
      <c r="AU151" s="216" t="s">
        <v>92</v>
      </c>
      <c r="AY151" s="18" t="s">
        <v>148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90</v>
      </c>
      <c r="BK151" s="217">
        <f>ROUND(I151*H151,2)</f>
        <v>0</v>
      </c>
      <c r="BL151" s="18" t="s">
        <v>154</v>
      </c>
      <c r="BM151" s="216" t="s">
        <v>1007</v>
      </c>
    </row>
    <row r="152" spans="1:65" s="13" customFormat="1" ht="11.25">
      <c r="B152" s="218"/>
      <c r="C152" s="219"/>
      <c r="D152" s="220" t="s">
        <v>156</v>
      </c>
      <c r="E152" s="221" t="s">
        <v>1</v>
      </c>
      <c r="F152" s="222" t="s">
        <v>157</v>
      </c>
      <c r="G152" s="219"/>
      <c r="H152" s="221" t="s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156</v>
      </c>
      <c r="AU152" s="228" t="s">
        <v>92</v>
      </c>
      <c r="AV152" s="13" t="s">
        <v>90</v>
      </c>
      <c r="AW152" s="13" t="s">
        <v>36</v>
      </c>
      <c r="AX152" s="13" t="s">
        <v>82</v>
      </c>
      <c r="AY152" s="228" t="s">
        <v>148</v>
      </c>
    </row>
    <row r="153" spans="1:65" s="13" customFormat="1" ht="11.25">
      <c r="B153" s="218"/>
      <c r="C153" s="219"/>
      <c r="D153" s="220" t="s">
        <v>156</v>
      </c>
      <c r="E153" s="221" t="s">
        <v>1</v>
      </c>
      <c r="F153" s="222" t="s">
        <v>754</v>
      </c>
      <c r="G153" s="219"/>
      <c r="H153" s="221" t="s">
        <v>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156</v>
      </c>
      <c r="AU153" s="228" t="s">
        <v>92</v>
      </c>
      <c r="AV153" s="13" t="s">
        <v>90</v>
      </c>
      <c r="AW153" s="13" t="s">
        <v>36</v>
      </c>
      <c r="AX153" s="13" t="s">
        <v>82</v>
      </c>
      <c r="AY153" s="228" t="s">
        <v>148</v>
      </c>
    </row>
    <row r="154" spans="1:65" s="13" customFormat="1" ht="11.25">
      <c r="B154" s="218"/>
      <c r="C154" s="219"/>
      <c r="D154" s="220" t="s">
        <v>156</v>
      </c>
      <c r="E154" s="221" t="s">
        <v>1</v>
      </c>
      <c r="F154" s="222" t="s">
        <v>250</v>
      </c>
      <c r="G154" s="219"/>
      <c r="H154" s="221" t="s">
        <v>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156</v>
      </c>
      <c r="AU154" s="228" t="s">
        <v>92</v>
      </c>
      <c r="AV154" s="13" t="s">
        <v>90</v>
      </c>
      <c r="AW154" s="13" t="s">
        <v>36</v>
      </c>
      <c r="AX154" s="13" t="s">
        <v>82</v>
      </c>
      <c r="AY154" s="228" t="s">
        <v>148</v>
      </c>
    </row>
    <row r="155" spans="1:65" s="14" customFormat="1" ht="11.25">
      <c r="B155" s="229"/>
      <c r="C155" s="230"/>
      <c r="D155" s="220" t="s">
        <v>156</v>
      </c>
      <c r="E155" s="231" t="s">
        <v>1</v>
      </c>
      <c r="F155" s="232" t="s">
        <v>1008</v>
      </c>
      <c r="G155" s="230"/>
      <c r="H155" s="233">
        <v>10.5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156</v>
      </c>
      <c r="AU155" s="239" t="s">
        <v>92</v>
      </c>
      <c r="AV155" s="14" t="s">
        <v>92</v>
      </c>
      <c r="AW155" s="14" t="s">
        <v>36</v>
      </c>
      <c r="AX155" s="14" t="s">
        <v>82</v>
      </c>
      <c r="AY155" s="239" t="s">
        <v>148</v>
      </c>
    </row>
    <row r="156" spans="1:65" s="15" customFormat="1" ht="11.25">
      <c r="B156" s="240"/>
      <c r="C156" s="241"/>
      <c r="D156" s="220" t="s">
        <v>156</v>
      </c>
      <c r="E156" s="242" t="s">
        <v>1</v>
      </c>
      <c r="F156" s="243" t="s">
        <v>163</v>
      </c>
      <c r="G156" s="241"/>
      <c r="H156" s="244">
        <v>10.5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156</v>
      </c>
      <c r="AU156" s="250" t="s">
        <v>92</v>
      </c>
      <c r="AV156" s="15" t="s">
        <v>154</v>
      </c>
      <c r="AW156" s="15" t="s">
        <v>36</v>
      </c>
      <c r="AX156" s="15" t="s">
        <v>90</v>
      </c>
      <c r="AY156" s="250" t="s">
        <v>148</v>
      </c>
    </row>
    <row r="157" spans="1:65" s="12" customFormat="1" ht="25.9" customHeight="1">
      <c r="B157" s="189"/>
      <c r="C157" s="190"/>
      <c r="D157" s="191" t="s">
        <v>81</v>
      </c>
      <c r="E157" s="192" t="s">
        <v>973</v>
      </c>
      <c r="F157" s="192" t="s">
        <v>974</v>
      </c>
      <c r="G157" s="190"/>
      <c r="H157" s="190"/>
      <c r="I157" s="193"/>
      <c r="J157" s="194">
        <f>BK157</f>
        <v>0</v>
      </c>
      <c r="K157" s="190"/>
      <c r="L157" s="195"/>
      <c r="M157" s="196"/>
      <c r="N157" s="197"/>
      <c r="O157" s="197"/>
      <c r="P157" s="198">
        <f>P158+P162</f>
        <v>0</v>
      </c>
      <c r="Q157" s="197"/>
      <c r="R157" s="198">
        <f>R158+R162</f>
        <v>0</v>
      </c>
      <c r="S157" s="197"/>
      <c r="T157" s="199">
        <f>T158+T162</f>
        <v>0</v>
      </c>
      <c r="AR157" s="200" t="s">
        <v>182</v>
      </c>
      <c r="AT157" s="201" t="s">
        <v>81</v>
      </c>
      <c r="AU157" s="201" t="s">
        <v>82</v>
      </c>
      <c r="AY157" s="200" t="s">
        <v>148</v>
      </c>
      <c r="BK157" s="202">
        <f>BK158+BK162</f>
        <v>0</v>
      </c>
    </row>
    <row r="158" spans="1:65" s="12" customFormat="1" ht="22.9" customHeight="1">
      <c r="B158" s="189"/>
      <c r="C158" s="190"/>
      <c r="D158" s="191" t="s">
        <v>81</v>
      </c>
      <c r="E158" s="203" t="s">
        <v>1009</v>
      </c>
      <c r="F158" s="203" t="s">
        <v>1010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SUM(P159:P161)</f>
        <v>0</v>
      </c>
      <c r="Q158" s="197"/>
      <c r="R158" s="198">
        <f>SUM(R159:R161)</f>
        <v>0</v>
      </c>
      <c r="S158" s="197"/>
      <c r="T158" s="199">
        <f>SUM(T159:T161)</f>
        <v>0</v>
      </c>
      <c r="AR158" s="200" t="s">
        <v>182</v>
      </c>
      <c r="AT158" s="201" t="s">
        <v>81</v>
      </c>
      <c r="AU158" s="201" t="s">
        <v>90</v>
      </c>
      <c r="AY158" s="200" t="s">
        <v>148</v>
      </c>
      <c r="BK158" s="202">
        <f>SUM(BK159:BK161)</f>
        <v>0</v>
      </c>
    </row>
    <row r="159" spans="1:65" s="2" customFormat="1" ht="16.5" customHeight="1">
      <c r="A159" s="35"/>
      <c r="B159" s="36"/>
      <c r="C159" s="205" t="s">
        <v>194</v>
      </c>
      <c r="D159" s="205" t="s">
        <v>150</v>
      </c>
      <c r="E159" s="206" t="s">
        <v>1011</v>
      </c>
      <c r="F159" s="207" t="s">
        <v>1012</v>
      </c>
      <c r="G159" s="208" t="s">
        <v>979</v>
      </c>
      <c r="H159" s="209">
        <v>1</v>
      </c>
      <c r="I159" s="210"/>
      <c r="J159" s="211">
        <f>ROUND(I159*H159,2)</f>
        <v>0</v>
      </c>
      <c r="K159" s="207" t="s">
        <v>1</v>
      </c>
      <c r="L159" s="40"/>
      <c r="M159" s="212" t="s">
        <v>1</v>
      </c>
      <c r="N159" s="213" t="s">
        <v>47</v>
      </c>
      <c r="O159" s="7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980</v>
      </c>
      <c r="AT159" s="216" t="s">
        <v>150</v>
      </c>
      <c r="AU159" s="216" t="s">
        <v>92</v>
      </c>
      <c r="AY159" s="18" t="s">
        <v>148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90</v>
      </c>
      <c r="BK159" s="217">
        <f>ROUND(I159*H159,2)</f>
        <v>0</v>
      </c>
      <c r="BL159" s="18" t="s">
        <v>980</v>
      </c>
      <c r="BM159" s="216" t="s">
        <v>1013</v>
      </c>
    </row>
    <row r="160" spans="1:65" s="2" customFormat="1" ht="16.5" customHeight="1">
      <c r="A160" s="35"/>
      <c r="B160" s="36"/>
      <c r="C160" s="205" t="s">
        <v>198</v>
      </c>
      <c r="D160" s="205" t="s">
        <v>150</v>
      </c>
      <c r="E160" s="206" t="s">
        <v>1014</v>
      </c>
      <c r="F160" s="207" t="s">
        <v>1015</v>
      </c>
      <c r="G160" s="208" t="s">
        <v>979</v>
      </c>
      <c r="H160" s="209">
        <v>1</v>
      </c>
      <c r="I160" s="210"/>
      <c r="J160" s="211">
        <f>ROUND(I160*H160,2)</f>
        <v>0</v>
      </c>
      <c r="K160" s="207" t="s">
        <v>153</v>
      </c>
      <c r="L160" s="40"/>
      <c r="M160" s="212" t="s">
        <v>1</v>
      </c>
      <c r="N160" s="213" t="s">
        <v>47</v>
      </c>
      <c r="O160" s="72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980</v>
      </c>
      <c r="AT160" s="216" t="s">
        <v>150</v>
      </c>
      <c r="AU160" s="216" t="s">
        <v>92</v>
      </c>
      <c r="AY160" s="18" t="s">
        <v>148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90</v>
      </c>
      <c r="BK160" s="217">
        <f>ROUND(I160*H160,2)</f>
        <v>0</v>
      </c>
      <c r="BL160" s="18" t="s">
        <v>980</v>
      </c>
      <c r="BM160" s="216" t="s">
        <v>1016</v>
      </c>
    </row>
    <row r="161" spans="1:65" s="2" customFormat="1" ht="16.5" customHeight="1">
      <c r="A161" s="35"/>
      <c r="B161" s="36"/>
      <c r="C161" s="205" t="s">
        <v>207</v>
      </c>
      <c r="D161" s="205" t="s">
        <v>150</v>
      </c>
      <c r="E161" s="206" t="s">
        <v>1017</v>
      </c>
      <c r="F161" s="207" t="s">
        <v>1018</v>
      </c>
      <c r="G161" s="208" t="s">
        <v>979</v>
      </c>
      <c r="H161" s="209">
        <v>1</v>
      </c>
      <c r="I161" s="210"/>
      <c r="J161" s="211">
        <f>ROUND(I161*H161,2)</f>
        <v>0</v>
      </c>
      <c r="K161" s="207" t="s">
        <v>153</v>
      </c>
      <c r="L161" s="40"/>
      <c r="M161" s="212" t="s">
        <v>1</v>
      </c>
      <c r="N161" s="213" t="s">
        <v>47</v>
      </c>
      <c r="O161" s="7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980</v>
      </c>
      <c r="AT161" s="216" t="s">
        <v>150</v>
      </c>
      <c r="AU161" s="216" t="s">
        <v>92</v>
      </c>
      <c r="AY161" s="18" t="s">
        <v>148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90</v>
      </c>
      <c r="BK161" s="217">
        <f>ROUND(I161*H161,2)</f>
        <v>0</v>
      </c>
      <c r="BL161" s="18" t="s">
        <v>980</v>
      </c>
      <c r="BM161" s="216" t="s">
        <v>1019</v>
      </c>
    </row>
    <row r="162" spans="1:65" s="12" customFormat="1" ht="22.9" customHeight="1">
      <c r="B162" s="189"/>
      <c r="C162" s="190"/>
      <c r="D162" s="191" t="s">
        <v>81</v>
      </c>
      <c r="E162" s="203" t="s">
        <v>1020</v>
      </c>
      <c r="F162" s="203" t="s">
        <v>1021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P163</f>
        <v>0</v>
      </c>
      <c r="Q162" s="197"/>
      <c r="R162" s="198">
        <f>R163</f>
        <v>0</v>
      </c>
      <c r="S162" s="197"/>
      <c r="T162" s="199">
        <f>T163</f>
        <v>0</v>
      </c>
      <c r="AR162" s="200" t="s">
        <v>182</v>
      </c>
      <c r="AT162" s="201" t="s">
        <v>81</v>
      </c>
      <c r="AU162" s="201" t="s">
        <v>90</v>
      </c>
      <c r="AY162" s="200" t="s">
        <v>148</v>
      </c>
      <c r="BK162" s="202">
        <f>BK163</f>
        <v>0</v>
      </c>
    </row>
    <row r="163" spans="1:65" s="2" customFormat="1" ht="16.5" customHeight="1">
      <c r="A163" s="35"/>
      <c r="B163" s="36"/>
      <c r="C163" s="205" t="s">
        <v>213</v>
      </c>
      <c r="D163" s="205" t="s">
        <v>150</v>
      </c>
      <c r="E163" s="206" t="s">
        <v>1022</v>
      </c>
      <c r="F163" s="207" t="s">
        <v>1023</v>
      </c>
      <c r="G163" s="208" t="s">
        <v>979</v>
      </c>
      <c r="H163" s="209">
        <v>1</v>
      </c>
      <c r="I163" s="210"/>
      <c r="J163" s="211">
        <f>ROUND(I163*H163,2)</f>
        <v>0</v>
      </c>
      <c r="K163" s="207" t="s">
        <v>153</v>
      </c>
      <c r="L163" s="40"/>
      <c r="M163" s="273" t="s">
        <v>1</v>
      </c>
      <c r="N163" s="274" t="s">
        <v>47</v>
      </c>
      <c r="O163" s="275"/>
      <c r="P163" s="276">
        <f>O163*H163</f>
        <v>0</v>
      </c>
      <c r="Q163" s="276">
        <v>0</v>
      </c>
      <c r="R163" s="276">
        <f>Q163*H163</f>
        <v>0</v>
      </c>
      <c r="S163" s="276">
        <v>0</v>
      </c>
      <c r="T163" s="27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980</v>
      </c>
      <c r="AT163" s="216" t="s">
        <v>150</v>
      </c>
      <c r="AU163" s="216" t="s">
        <v>92</v>
      </c>
      <c r="AY163" s="18" t="s">
        <v>148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90</v>
      </c>
      <c r="BK163" s="217">
        <f>ROUND(I163*H163,2)</f>
        <v>0</v>
      </c>
      <c r="BL163" s="18" t="s">
        <v>980</v>
      </c>
      <c r="BM163" s="216" t="s">
        <v>1024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154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HVAa1Qfdguv453dKKWiuFQF+tPf8if6aQCEXAGUDH9VLyMMgcWgIorgPOa/HJ3K8Xhz0C9WDfNuoOydt9xvdSg==" saltValue="XnWPPz1kGqLEC8Sdh4uPm/3sDcspBQQpDgxxOZ4SJ6ER5NmDQtKT42CVWfBhhhhUAuKY1d/HmXXGl4vAS0BrxA==" spinCount="100000" sheet="1" objects="1" scenarios="1" formatColumns="0" formatRows="0" autoFilter="0"/>
  <autoFilter ref="C120:K16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A - Uznatelné náklady</vt:lpstr>
      <vt:lpstr>B - Neuznatelné náklady</vt:lpstr>
      <vt:lpstr>'A - Uznatelné náklady'!Názvy_tisku</vt:lpstr>
      <vt:lpstr>'B - Neuznatelné náklady'!Názvy_tisku</vt:lpstr>
      <vt:lpstr>'Rekapitulace stavby'!Názvy_tisku</vt:lpstr>
      <vt:lpstr>'A - Uznatelné náklady'!Oblast_tisku</vt:lpstr>
      <vt:lpstr>'B - Neuznatelné náklady'!Oblast_tisku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sysadmin</cp:lastModifiedBy>
  <dcterms:created xsi:type="dcterms:W3CDTF">2020-06-09T12:56:06Z</dcterms:created>
  <dcterms:modified xsi:type="dcterms:W3CDTF">2020-06-17T13:10:44Z</dcterms:modified>
</cp:coreProperties>
</file>